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PTU\0.NPK\INVESTIČNÍ AKCE\INV 2020\IROP20\VZ-STAVBA-IROP\SYN, LIN\LIN\"/>
    </mc:Choice>
  </mc:AlternateContent>
  <xr:revisionPtr revIDLastSave="0" documentId="13_ncr:1_{61CE72A7-7115-476D-9832-C4F81B4BCBBC}" xr6:coauthVersionLast="45" xr6:coauthVersionMax="45" xr10:uidLastSave="{00000000-0000-0000-0000-000000000000}"/>
  <bookViews>
    <workbookView xWindow="-120" yWindow="-120" windowWidth="29040" windowHeight="176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2.1 SO02.1 Pol" sheetId="12" r:id="rId4"/>
    <sheet name="SO02.2 SO02.2 Pol" sheetId="13" r:id="rId5"/>
    <sheet name="SO02.3 SO02.3 Pol" sheetId="14" r:id="rId6"/>
    <sheet name="SO02.7 SO02.7 Pol" sheetId="15" r:id="rId7"/>
  </sheets>
  <externalReferences>
    <externalReference r:id="rId8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'SO02.1 SO02.1 Pol'!$1:$7</definedName>
    <definedName name="_xlnm.Print_Titles" localSheetId="4">'SO02.2 SO02.2 Pol'!$1:$7</definedName>
    <definedName name="_xlnm.Print_Titles" localSheetId="5">'SO02.3 SO02.3 Pol'!$1:$7</definedName>
    <definedName name="_xlnm.Print_Titles" localSheetId="6">'SO02.7 SO02.7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'SO02.1 SO02.1 Pol'!$A$1:$X$155</definedName>
    <definedName name="_xlnm.Print_Area" localSheetId="4">'SO02.2 SO02.2 Pol'!$A$1:$X$200</definedName>
    <definedName name="_xlnm.Print_Area" localSheetId="5">'SO02.3 SO02.3 Pol'!$A$1:$X$49</definedName>
    <definedName name="_xlnm.Print_Area" localSheetId="6">'SO02.7 SO02.7 Pol'!$A$1:$X$82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72" i="15"/>
  <c r="G9" i="15"/>
  <c r="M9" i="15" s="1"/>
  <c r="I9" i="15"/>
  <c r="I8" i="15" s="1"/>
  <c r="K9" i="15"/>
  <c r="K8" i="15" s="1"/>
  <c r="O9" i="15"/>
  <c r="Q9" i="15"/>
  <c r="Q8" i="15" s="1"/>
  <c r="V9" i="15"/>
  <c r="V8" i="15" s="1"/>
  <c r="G10" i="15"/>
  <c r="M10" i="15" s="1"/>
  <c r="I10" i="15"/>
  <c r="K10" i="15"/>
  <c r="O10" i="15"/>
  <c r="Q10" i="15"/>
  <c r="V10" i="15"/>
  <c r="G11" i="15"/>
  <c r="I11" i="15"/>
  <c r="K11" i="15"/>
  <c r="M11" i="15"/>
  <c r="O11" i="15"/>
  <c r="Q11" i="15"/>
  <c r="V11" i="15"/>
  <c r="G12" i="15"/>
  <c r="G8" i="15" s="1"/>
  <c r="I12" i="15"/>
  <c r="K12" i="15"/>
  <c r="O12" i="15"/>
  <c r="O8" i="15" s="1"/>
  <c r="Q12" i="15"/>
  <c r="V12" i="15"/>
  <c r="G13" i="15"/>
  <c r="I13" i="15"/>
  <c r="K13" i="15"/>
  <c r="M13" i="15"/>
  <c r="O13" i="15"/>
  <c r="Q13" i="15"/>
  <c r="V13" i="15"/>
  <c r="G14" i="15"/>
  <c r="M14" i="15" s="1"/>
  <c r="I14" i="15"/>
  <c r="K14" i="15"/>
  <c r="O14" i="15"/>
  <c r="Q14" i="15"/>
  <c r="V14" i="15"/>
  <c r="G15" i="15"/>
  <c r="I15" i="15"/>
  <c r="K15" i="15"/>
  <c r="M15" i="15"/>
  <c r="O15" i="15"/>
  <c r="Q15" i="15"/>
  <c r="V15" i="15"/>
  <c r="G16" i="15"/>
  <c r="M16" i="15" s="1"/>
  <c r="I16" i="15"/>
  <c r="K16" i="15"/>
  <c r="O16" i="15"/>
  <c r="Q16" i="15"/>
  <c r="V16" i="15"/>
  <c r="G17" i="15"/>
  <c r="I17" i="15"/>
  <c r="K17" i="15"/>
  <c r="M17" i="15"/>
  <c r="O17" i="15"/>
  <c r="Q17" i="15"/>
  <c r="V17" i="15"/>
  <c r="G18" i="15"/>
  <c r="M18" i="15" s="1"/>
  <c r="I18" i="15"/>
  <c r="K18" i="15"/>
  <c r="O18" i="15"/>
  <c r="Q18" i="15"/>
  <c r="V18" i="15"/>
  <c r="G19" i="15"/>
  <c r="I19" i="15"/>
  <c r="K19" i="15"/>
  <c r="M19" i="15"/>
  <c r="O19" i="15"/>
  <c r="Q19" i="15"/>
  <c r="V19" i="15"/>
  <c r="G20" i="15"/>
  <c r="M20" i="15" s="1"/>
  <c r="I20" i="15"/>
  <c r="K20" i="15"/>
  <c r="O20" i="15"/>
  <c r="Q20" i="15"/>
  <c r="V20" i="15"/>
  <c r="G21" i="15"/>
  <c r="I21" i="15"/>
  <c r="K21" i="15"/>
  <c r="M21" i="15"/>
  <c r="O21" i="15"/>
  <c r="Q21" i="15"/>
  <c r="V21" i="15"/>
  <c r="G22" i="15"/>
  <c r="M22" i="15" s="1"/>
  <c r="I22" i="15"/>
  <c r="K22" i="15"/>
  <c r="O22" i="15"/>
  <c r="Q22" i="15"/>
  <c r="V22" i="15"/>
  <c r="G23" i="15"/>
  <c r="I23" i="15"/>
  <c r="K23" i="15"/>
  <c r="M23" i="15"/>
  <c r="O23" i="15"/>
  <c r="Q23" i="15"/>
  <c r="V23" i="15"/>
  <c r="G24" i="15"/>
  <c r="M24" i="15" s="1"/>
  <c r="I24" i="15"/>
  <c r="K24" i="15"/>
  <c r="O24" i="15"/>
  <c r="Q24" i="15"/>
  <c r="V24" i="15"/>
  <c r="G25" i="15"/>
  <c r="I25" i="15"/>
  <c r="K25" i="15"/>
  <c r="M25" i="15"/>
  <c r="O25" i="15"/>
  <c r="Q25" i="15"/>
  <c r="V25" i="15"/>
  <c r="G26" i="15"/>
  <c r="M26" i="15" s="1"/>
  <c r="I26" i="15"/>
  <c r="K26" i="15"/>
  <c r="O26" i="15"/>
  <c r="Q26" i="15"/>
  <c r="V26" i="15"/>
  <c r="G27" i="15"/>
  <c r="I27" i="15"/>
  <c r="K27" i="15"/>
  <c r="M27" i="15"/>
  <c r="O27" i="15"/>
  <c r="Q27" i="15"/>
  <c r="V27" i="15"/>
  <c r="G28" i="15"/>
  <c r="M28" i="15" s="1"/>
  <c r="I28" i="15"/>
  <c r="K28" i="15"/>
  <c r="O28" i="15"/>
  <c r="Q28" i="15"/>
  <c r="V28" i="15"/>
  <c r="G29" i="15"/>
  <c r="I29" i="15"/>
  <c r="K29" i="15"/>
  <c r="M29" i="15"/>
  <c r="O29" i="15"/>
  <c r="Q29" i="15"/>
  <c r="V29" i="15"/>
  <c r="G31" i="15"/>
  <c r="I31" i="15"/>
  <c r="I30" i="15" s="1"/>
  <c r="K31" i="15"/>
  <c r="M31" i="15"/>
  <c r="O31" i="15"/>
  <c r="Q31" i="15"/>
  <c r="Q30" i="15" s="1"/>
  <c r="V31" i="15"/>
  <c r="G32" i="15"/>
  <c r="M32" i="15" s="1"/>
  <c r="I32" i="15"/>
  <c r="K32" i="15"/>
  <c r="K30" i="15" s="1"/>
  <c r="O32" i="15"/>
  <c r="Q32" i="15"/>
  <c r="V32" i="15"/>
  <c r="V30" i="15" s="1"/>
  <c r="G33" i="15"/>
  <c r="I33" i="15"/>
  <c r="K33" i="15"/>
  <c r="M33" i="15"/>
  <c r="O33" i="15"/>
  <c r="Q33" i="15"/>
  <c r="V33" i="15"/>
  <c r="G34" i="15"/>
  <c r="M34" i="15" s="1"/>
  <c r="I34" i="15"/>
  <c r="K34" i="15"/>
  <c r="O34" i="15"/>
  <c r="O30" i="15" s="1"/>
  <c r="Q34" i="15"/>
  <c r="V34" i="15"/>
  <c r="G35" i="15"/>
  <c r="I35" i="15"/>
  <c r="K35" i="15"/>
  <c r="M35" i="15"/>
  <c r="O35" i="15"/>
  <c r="Q35" i="15"/>
  <c r="V35" i="15"/>
  <c r="G36" i="15"/>
  <c r="M36" i="15" s="1"/>
  <c r="I36" i="15"/>
  <c r="K36" i="15"/>
  <c r="O36" i="15"/>
  <c r="Q36" i="15"/>
  <c r="V36" i="15"/>
  <c r="G37" i="15"/>
  <c r="I37" i="15"/>
  <c r="K37" i="15"/>
  <c r="M37" i="15"/>
  <c r="O37" i="15"/>
  <c r="Q37" i="15"/>
  <c r="V37" i="15"/>
  <c r="G38" i="15"/>
  <c r="M38" i="15" s="1"/>
  <c r="I38" i="15"/>
  <c r="K38" i="15"/>
  <c r="O38" i="15"/>
  <c r="Q38" i="15"/>
  <c r="V38" i="15"/>
  <c r="G39" i="15"/>
  <c r="I39" i="15"/>
  <c r="K39" i="15"/>
  <c r="M39" i="15"/>
  <c r="O39" i="15"/>
  <c r="Q39" i="15"/>
  <c r="V39" i="15"/>
  <c r="G40" i="15"/>
  <c r="M40" i="15" s="1"/>
  <c r="I40" i="15"/>
  <c r="K40" i="15"/>
  <c r="O40" i="15"/>
  <c r="Q40" i="15"/>
  <c r="V40" i="15"/>
  <c r="G41" i="15"/>
  <c r="I41" i="15"/>
  <c r="K41" i="15"/>
  <c r="M41" i="15"/>
  <c r="O41" i="15"/>
  <c r="Q41" i="15"/>
  <c r="V41" i="15"/>
  <c r="G42" i="15"/>
  <c r="O42" i="15"/>
  <c r="G43" i="15"/>
  <c r="I43" i="15"/>
  <c r="I42" i="15" s="1"/>
  <c r="K43" i="15"/>
  <c r="M43" i="15"/>
  <c r="O43" i="15"/>
  <c r="Q43" i="15"/>
  <c r="Q42" i="15" s="1"/>
  <c r="V43" i="15"/>
  <c r="G46" i="15"/>
  <c r="M46" i="15" s="1"/>
  <c r="I46" i="15"/>
  <c r="K46" i="15"/>
  <c r="K42" i="15" s="1"/>
  <c r="O46" i="15"/>
  <c r="Q46" i="15"/>
  <c r="V46" i="15"/>
  <c r="V42" i="15" s="1"/>
  <c r="G50" i="15"/>
  <c r="M50" i="15" s="1"/>
  <c r="M49" i="15" s="1"/>
  <c r="I50" i="15"/>
  <c r="I49" i="15" s="1"/>
  <c r="K50" i="15"/>
  <c r="K49" i="15" s="1"/>
  <c r="O50" i="15"/>
  <c r="O49" i="15" s="1"/>
  <c r="Q50" i="15"/>
  <c r="Q49" i="15" s="1"/>
  <c r="V50" i="15"/>
  <c r="V49" i="15" s="1"/>
  <c r="I53" i="15"/>
  <c r="Q53" i="15"/>
  <c r="G54" i="15"/>
  <c r="G53" i="15" s="1"/>
  <c r="I54" i="15"/>
  <c r="K54" i="15"/>
  <c r="K53" i="15" s="1"/>
  <c r="O54" i="15"/>
  <c r="O53" i="15" s="1"/>
  <c r="Q54" i="15"/>
  <c r="V54" i="15"/>
  <c r="V53" i="15" s="1"/>
  <c r="G58" i="15"/>
  <c r="AF72" i="15" s="1"/>
  <c r="I58" i="15"/>
  <c r="I57" i="15" s="1"/>
  <c r="K58" i="15"/>
  <c r="K57" i="15" s="1"/>
  <c r="O58" i="15"/>
  <c r="O57" i="15" s="1"/>
  <c r="Q58" i="15"/>
  <c r="Q57" i="15" s="1"/>
  <c r="V58" i="15"/>
  <c r="V57" i="15" s="1"/>
  <c r="G62" i="15"/>
  <c r="I62" i="15"/>
  <c r="K62" i="15"/>
  <c r="K61" i="15" s="1"/>
  <c r="M62" i="15"/>
  <c r="O62" i="15"/>
  <c r="Q62" i="15"/>
  <c r="V62" i="15"/>
  <c r="V61" i="15" s="1"/>
  <c r="G63" i="15"/>
  <c r="G61" i="15" s="1"/>
  <c r="I63" i="15"/>
  <c r="K63" i="15"/>
  <c r="M63" i="15"/>
  <c r="O63" i="15"/>
  <c r="O61" i="15" s="1"/>
  <c r="Q63" i="15"/>
  <c r="V63" i="15"/>
  <c r="G64" i="15"/>
  <c r="M64" i="15" s="1"/>
  <c r="I64" i="15"/>
  <c r="K64" i="15"/>
  <c r="O64" i="15"/>
  <c r="Q64" i="15"/>
  <c r="V64" i="15"/>
  <c r="G65" i="15"/>
  <c r="M65" i="15" s="1"/>
  <c r="I65" i="15"/>
  <c r="I61" i="15" s="1"/>
  <c r="K65" i="15"/>
  <c r="O65" i="15"/>
  <c r="Q65" i="15"/>
  <c r="Q61" i="15" s="1"/>
  <c r="V65" i="15"/>
  <c r="G66" i="15"/>
  <c r="I66" i="15"/>
  <c r="K66" i="15"/>
  <c r="M66" i="15"/>
  <c r="O66" i="15"/>
  <c r="Q66" i="15"/>
  <c r="V66" i="15"/>
  <c r="G67" i="15"/>
  <c r="I67" i="15"/>
  <c r="K67" i="15"/>
  <c r="M67" i="15"/>
  <c r="O67" i="15"/>
  <c r="Q67" i="15"/>
  <c r="V67" i="15"/>
  <c r="G68" i="15"/>
  <c r="O68" i="15"/>
  <c r="G69" i="15"/>
  <c r="M69" i="15" s="1"/>
  <c r="M68" i="15" s="1"/>
  <c r="I69" i="15"/>
  <c r="I68" i="15" s="1"/>
  <c r="K69" i="15"/>
  <c r="K68" i="15" s="1"/>
  <c r="O69" i="15"/>
  <c r="Q69" i="15"/>
  <c r="Q68" i="15" s="1"/>
  <c r="V69" i="15"/>
  <c r="V68" i="15" s="1"/>
  <c r="G70" i="15"/>
  <c r="I70" i="15"/>
  <c r="K70" i="15"/>
  <c r="M70" i="15"/>
  <c r="O70" i="15"/>
  <c r="Q70" i="15"/>
  <c r="V70" i="15"/>
  <c r="AE72" i="15"/>
  <c r="G39" i="14"/>
  <c r="G8" i="14"/>
  <c r="O8" i="14"/>
  <c r="G9" i="14"/>
  <c r="M9" i="14" s="1"/>
  <c r="M8" i="14" s="1"/>
  <c r="I9" i="14"/>
  <c r="I8" i="14" s="1"/>
  <c r="K9" i="14"/>
  <c r="K8" i="14" s="1"/>
  <c r="O9" i="14"/>
  <c r="Q9" i="14"/>
  <c r="Q8" i="14" s="1"/>
  <c r="V9" i="14"/>
  <c r="V8" i="14" s="1"/>
  <c r="G11" i="14"/>
  <c r="K11" i="14"/>
  <c r="O11" i="14"/>
  <c r="V11" i="14"/>
  <c r="G12" i="14"/>
  <c r="I12" i="14"/>
  <c r="I11" i="14" s="1"/>
  <c r="K12" i="14"/>
  <c r="M12" i="14"/>
  <c r="M11" i="14" s="1"/>
  <c r="O12" i="14"/>
  <c r="Q12" i="14"/>
  <c r="Q11" i="14" s="1"/>
  <c r="V12" i="14"/>
  <c r="G14" i="14"/>
  <c r="K14" i="14"/>
  <c r="O14" i="14"/>
  <c r="V14" i="14"/>
  <c r="G15" i="14"/>
  <c r="I15" i="14"/>
  <c r="I14" i="14" s="1"/>
  <c r="K15" i="14"/>
  <c r="M15" i="14"/>
  <c r="M14" i="14" s="1"/>
  <c r="O15" i="14"/>
  <c r="Q15" i="14"/>
  <c r="Q14" i="14" s="1"/>
  <c r="V15" i="14"/>
  <c r="G17" i="14"/>
  <c r="K17" i="14"/>
  <c r="O17" i="14"/>
  <c r="V17" i="14"/>
  <c r="G18" i="14"/>
  <c r="I18" i="14"/>
  <c r="I17" i="14" s="1"/>
  <c r="K18" i="14"/>
  <c r="M18" i="14"/>
  <c r="M17" i="14" s="1"/>
  <c r="O18" i="14"/>
  <c r="Q18" i="14"/>
  <c r="Q17" i="14" s="1"/>
  <c r="V18" i="14"/>
  <c r="G19" i="14"/>
  <c r="K19" i="14"/>
  <c r="O19" i="14"/>
  <c r="V19" i="14"/>
  <c r="G20" i="14"/>
  <c r="I20" i="14"/>
  <c r="I19" i="14" s="1"/>
  <c r="K20" i="14"/>
  <c r="M20" i="14"/>
  <c r="M19" i="14" s="1"/>
  <c r="O20" i="14"/>
  <c r="Q20" i="14"/>
  <c r="Q19" i="14" s="1"/>
  <c r="V20" i="14"/>
  <c r="G23" i="14"/>
  <c r="I23" i="14"/>
  <c r="I22" i="14" s="1"/>
  <c r="K23" i="14"/>
  <c r="M23" i="14"/>
  <c r="O23" i="14"/>
  <c r="Q23" i="14"/>
  <c r="Q22" i="14" s="1"/>
  <c r="V23" i="14"/>
  <c r="G26" i="14"/>
  <c r="G22" i="14" s="1"/>
  <c r="I26" i="14"/>
  <c r="K26" i="14"/>
  <c r="K22" i="14" s="1"/>
  <c r="O26" i="14"/>
  <c r="O22" i="14" s="1"/>
  <c r="Q26" i="14"/>
  <c r="V26" i="14"/>
  <c r="V22" i="14" s="1"/>
  <c r="G29" i="14"/>
  <c r="I29" i="14"/>
  <c r="K29" i="14"/>
  <c r="M29" i="14"/>
  <c r="O29" i="14"/>
  <c r="Q29" i="14"/>
  <c r="V29" i="14"/>
  <c r="G32" i="14"/>
  <c r="M32" i="14" s="1"/>
  <c r="I32" i="14"/>
  <c r="K32" i="14"/>
  <c r="O32" i="14"/>
  <c r="Q32" i="14"/>
  <c r="V32" i="14"/>
  <c r="G35" i="14"/>
  <c r="O35" i="14"/>
  <c r="G36" i="14"/>
  <c r="M36" i="14" s="1"/>
  <c r="M35" i="14" s="1"/>
  <c r="I36" i="14"/>
  <c r="I35" i="14" s="1"/>
  <c r="K36" i="14"/>
  <c r="K35" i="14" s="1"/>
  <c r="O36" i="14"/>
  <c r="Q36" i="14"/>
  <c r="Q35" i="14" s="1"/>
  <c r="V36" i="14"/>
  <c r="V35" i="14" s="1"/>
  <c r="G37" i="14"/>
  <c r="I37" i="14"/>
  <c r="K37" i="14"/>
  <c r="M37" i="14"/>
  <c r="O37" i="14"/>
  <c r="Q37" i="14"/>
  <c r="V37" i="14"/>
  <c r="AE39" i="14"/>
  <c r="G190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6" i="13"/>
  <c r="G15" i="13" s="1"/>
  <c r="I16" i="13"/>
  <c r="I15" i="13" s="1"/>
  <c r="K16" i="13"/>
  <c r="K15" i="13" s="1"/>
  <c r="O16" i="13"/>
  <c r="O15" i="13" s="1"/>
  <c r="Q16" i="13"/>
  <c r="Q15" i="13" s="1"/>
  <c r="V16" i="13"/>
  <c r="V15" i="13" s="1"/>
  <c r="G18" i="13"/>
  <c r="M18" i="13" s="1"/>
  <c r="I18" i="13"/>
  <c r="K18" i="13"/>
  <c r="O18" i="13"/>
  <c r="Q18" i="13"/>
  <c r="V18" i="13"/>
  <c r="G21" i="13"/>
  <c r="I21" i="13"/>
  <c r="K21" i="13"/>
  <c r="M21" i="13"/>
  <c r="O21" i="13"/>
  <c r="Q21" i="13"/>
  <c r="V21" i="13"/>
  <c r="G24" i="13"/>
  <c r="O24" i="13"/>
  <c r="G25" i="13"/>
  <c r="M25" i="13" s="1"/>
  <c r="I25" i="13"/>
  <c r="I24" i="13" s="1"/>
  <c r="K25" i="13"/>
  <c r="O25" i="13"/>
  <c r="Q25" i="13"/>
  <c r="Q24" i="13" s="1"/>
  <c r="V25" i="13"/>
  <c r="V24" i="13" s="1"/>
  <c r="G28" i="13"/>
  <c r="M28" i="13" s="1"/>
  <c r="I28" i="13"/>
  <c r="K28" i="13"/>
  <c r="K24" i="13" s="1"/>
  <c r="O28" i="13"/>
  <c r="Q28" i="13"/>
  <c r="V28" i="13"/>
  <c r="K32" i="13"/>
  <c r="V32" i="13"/>
  <c r="G33" i="13"/>
  <c r="M33" i="13" s="1"/>
  <c r="M32" i="13" s="1"/>
  <c r="I33" i="13"/>
  <c r="I32" i="13" s="1"/>
  <c r="K33" i="13"/>
  <c r="O33" i="13"/>
  <c r="O32" i="13" s="1"/>
  <c r="Q33" i="13"/>
  <c r="Q32" i="13" s="1"/>
  <c r="V33" i="13"/>
  <c r="G35" i="13"/>
  <c r="M35" i="13" s="1"/>
  <c r="I35" i="13"/>
  <c r="K35" i="13"/>
  <c r="O35" i="13"/>
  <c r="Q35" i="13"/>
  <c r="V35" i="13"/>
  <c r="G37" i="13"/>
  <c r="I37" i="13"/>
  <c r="K37" i="13"/>
  <c r="O37" i="13"/>
  <c r="Q37" i="13"/>
  <c r="V37" i="13"/>
  <c r="G38" i="13"/>
  <c r="I38" i="13"/>
  <c r="K38" i="13"/>
  <c r="M38" i="13"/>
  <c r="M37" i="13" s="1"/>
  <c r="O38" i="13"/>
  <c r="Q38" i="13"/>
  <c r="V38" i="13"/>
  <c r="G42" i="13"/>
  <c r="M42" i="13" s="1"/>
  <c r="M41" i="13" s="1"/>
  <c r="I42" i="13"/>
  <c r="I41" i="13" s="1"/>
  <c r="K42" i="13"/>
  <c r="O42" i="13"/>
  <c r="Q42" i="13"/>
  <c r="Q41" i="13" s="1"/>
  <c r="V42" i="13"/>
  <c r="G44" i="13"/>
  <c r="M44" i="13" s="1"/>
  <c r="I44" i="13"/>
  <c r="K44" i="13"/>
  <c r="K41" i="13" s="1"/>
  <c r="O44" i="13"/>
  <c r="Q44" i="13"/>
  <c r="V44" i="13"/>
  <c r="V41" i="13" s="1"/>
  <c r="G45" i="13"/>
  <c r="I45" i="13"/>
  <c r="K45" i="13"/>
  <c r="M45" i="13"/>
  <c r="O45" i="13"/>
  <c r="Q45" i="13"/>
  <c r="V45" i="13"/>
  <c r="G48" i="13"/>
  <c r="M48" i="13" s="1"/>
  <c r="I48" i="13"/>
  <c r="K48" i="13"/>
  <c r="O48" i="13"/>
  <c r="O41" i="13" s="1"/>
  <c r="Q48" i="13"/>
  <c r="V48" i="13"/>
  <c r="G52" i="13"/>
  <c r="M52" i="13" s="1"/>
  <c r="I52" i="13"/>
  <c r="K52" i="13"/>
  <c r="K51" i="13" s="1"/>
  <c r="O52" i="13"/>
  <c r="Q52" i="13"/>
  <c r="V52" i="13"/>
  <c r="V51" i="13" s="1"/>
  <c r="G55" i="13"/>
  <c r="I55" i="13"/>
  <c r="K55" i="13"/>
  <c r="M55" i="13"/>
  <c r="O55" i="13"/>
  <c r="Q55" i="13"/>
  <c r="V55" i="13"/>
  <c r="G59" i="13"/>
  <c r="G51" i="13" s="1"/>
  <c r="I59" i="13"/>
  <c r="K59" i="13"/>
  <c r="O59" i="13"/>
  <c r="O51" i="13" s="1"/>
  <c r="Q59" i="13"/>
  <c r="V59" i="13"/>
  <c r="G63" i="13"/>
  <c r="M63" i="13" s="1"/>
  <c r="I63" i="13"/>
  <c r="I51" i="13" s="1"/>
  <c r="K63" i="13"/>
  <c r="O63" i="13"/>
  <c r="Q63" i="13"/>
  <c r="Q51" i="13" s="1"/>
  <c r="V63" i="13"/>
  <c r="G65" i="13"/>
  <c r="M65" i="13" s="1"/>
  <c r="I65" i="13"/>
  <c r="K65" i="13"/>
  <c r="O65" i="13"/>
  <c r="Q65" i="13"/>
  <c r="V65" i="13"/>
  <c r="G67" i="13"/>
  <c r="I67" i="13"/>
  <c r="K67" i="13"/>
  <c r="M67" i="13"/>
  <c r="O67" i="13"/>
  <c r="Q67" i="13"/>
  <c r="V67" i="13"/>
  <c r="G70" i="13"/>
  <c r="M70" i="13" s="1"/>
  <c r="I70" i="13"/>
  <c r="K70" i="13"/>
  <c r="O70" i="13"/>
  <c r="Q70" i="13"/>
  <c r="V70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7" i="13"/>
  <c r="I77" i="13"/>
  <c r="K77" i="13"/>
  <c r="M77" i="13"/>
  <c r="O77" i="13"/>
  <c r="Q77" i="13"/>
  <c r="V77" i="13"/>
  <c r="G79" i="13"/>
  <c r="M79" i="13" s="1"/>
  <c r="I79" i="13"/>
  <c r="K79" i="13"/>
  <c r="O79" i="13"/>
  <c r="Q79" i="13"/>
  <c r="V79" i="13"/>
  <c r="G81" i="13"/>
  <c r="M81" i="13" s="1"/>
  <c r="I81" i="13"/>
  <c r="K81" i="13"/>
  <c r="O81" i="13"/>
  <c r="Q81" i="13"/>
  <c r="V81" i="13"/>
  <c r="G85" i="13"/>
  <c r="M85" i="13" s="1"/>
  <c r="I85" i="13"/>
  <c r="K85" i="13"/>
  <c r="O85" i="13"/>
  <c r="Q85" i="13"/>
  <c r="V85" i="13"/>
  <c r="G89" i="13"/>
  <c r="I89" i="13"/>
  <c r="K89" i="13"/>
  <c r="M89" i="13"/>
  <c r="O89" i="13"/>
  <c r="Q89" i="13"/>
  <c r="V89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96" i="13"/>
  <c r="I96" i="13"/>
  <c r="K96" i="13"/>
  <c r="O96" i="13"/>
  <c r="Q96" i="13"/>
  <c r="V96" i="13"/>
  <c r="G97" i="13"/>
  <c r="I97" i="13"/>
  <c r="K97" i="13"/>
  <c r="M97" i="13"/>
  <c r="M96" i="13" s="1"/>
  <c r="O97" i="13"/>
  <c r="Q97" i="13"/>
  <c r="V97" i="13"/>
  <c r="G99" i="13"/>
  <c r="M99" i="13" s="1"/>
  <c r="M98" i="13" s="1"/>
  <c r="I99" i="13"/>
  <c r="I98" i="13" s="1"/>
  <c r="K99" i="13"/>
  <c r="O99" i="13"/>
  <c r="Q99" i="13"/>
  <c r="Q98" i="13" s="1"/>
  <c r="V99" i="13"/>
  <c r="G101" i="13"/>
  <c r="M101" i="13" s="1"/>
  <c r="I101" i="13"/>
  <c r="K101" i="13"/>
  <c r="K98" i="13" s="1"/>
  <c r="O101" i="13"/>
  <c r="Q101" i="13"/>
  <c r="V101" i="13"/>
  <c r="V98" i="13" s="1"/>
  <c r="G104" i="13"/>
  <c r="I104" i="13"/>
  <c r="K104" i="13"/>
  <c r="M104" i="13"/>
  <c r="O104" i="13"/>
  <c r="Q104" i="13"/>
  <c r="V104" i="13"/>
  <c r="G106" i="13"/>
  <c r="M106" i="13" s="1"/>
  <c r="I106" i="13"/>
  <c r="K106" i="13"/>
  <c r="O106" i="13"/>
  <c r="O98" i="13" s="1"/>
  <c r="Q106" i="13"/>
  <c r="V106" i="13"/>
  <c r="G108" i="13"/>
  <c r="M108" i="13" s="1"/>
  <c r="I108" i="13"/>
  <c r="K108" i="13"/>
  <c r="O108" i="13"/>
  <c r="Q108" i="13"/>
  <c r="V108" i="13"/>
  <c r="K109" i="13"/>
  <c r="V109" i="13"/>
  <c r="G110" i="13"/>
  <c r="I110" i="13"/>
  <c r="I109" i="13" s="1"/>
  <c r="K110" i="13"/>
  <c r="M110" i="13"/>
  <c r="O110" i="13"/>
  <c r="Q110" i="13"/>
  <c r="Q109" i="13" s="1"/>
  <c r="V110" i="13"/>
  <c r="G113" i="13"/>
  <c r="M113" i="13" s="1"/>
  <c r="I113" i="13"/>
  <c r="K113" i="13"/>
  <c r="O113" i="13"/>
  <c r="O109" i="13" s="1"/>
  <c r="Q113" i="13"/>
  <c r="V113" i="13"/>
  <c r="G115" i="13"/>
  <c r="M115" i="13" s="1"/>
  <c r="I115" i="13"/>
  <c r="K115" i="13"/>
  <c r="K114" i="13" s="1"/>
  <c r="O115" i="13"/>
  <c r="Q115" i="13"/>
  <c r="V115" i="13"/>
  <c r="V114" i="13" s="1"/>
  <c r="G119" i="13"/>
  <c r="I119" i="13"/>
  <c r="K119" i="13"/>
  <c r="M119" i="13"/>
  <c r="O119" i="13"/>
  <c r="Q119" i="13"/>
  <c r="V119" i="13"/>
  <c r="G123" i="13"/>
  <c r="G114" i="13" s="1"/>
  <c r="I123" i="13"/>
  <c r="K123" i="13"/>
  <c r="O123" i="13"/>
  <c r="O114" i="13" s="1"/>
  <c r="Q123" i="13"/>
  <c r="V123" i="13"/>
  <c r="G127" i="13"/>
  <c r="M127" i="13" s="1"/>
  <c r="I127" i="13"/>
  <c r="I114" i="13" s="1"/>
  <c r="K127" i="13"/>
  <c r="O127" i="13"/>
  <c r="Q127" i="13"/>
  <c r="Q114" i="13" s="1"/>
  <c r="V127" i="13"/>
  <c r="G131" i="13"/>
  <c r="M131" i="13" s="1"/>
  <c r="I131" i="13"/>
  <c r="K131" i="13"/>
  <c r="O131" i="13"/>
  <c r="Q131" i="13"/>
  <c r="V131" i="13"/>
  <c r="G133" i="13"/>
  <c r="I133" i="13"/>
  <c r="K133" i="13"/>
  <c r="M133" i="13"/>
  <c r="O133" i="13"/>
  <c r="Q133" i="13"/>
  <c r="V133" i="13"/>
  <c r="G137" i="13"/>
  <c r="M137" i="13" s="1"/>
  <c r="I137" i="13"/>
  <c r="K137" i="13"/>
  <c r="O137" i="13"/>
  <c r="Q137" i="13"/>
  <c r="V137" i="13"/>
  <c r="G139" i="13"/>
  <c r="M139" i="13" s="1"/>
  <c r="I139" i="13"/>
  <c r="K139" i="13"/>
  <c r="K138" i="13" s="1"/>
  <c r="O139" i="13"/>
  <c r="Q139" i="13"/>
  <c r="V139" i="13"/>
  <c r="V138" i="13" s="1"/>
  <c r="G141" i="13"/>
  <c r="I141" i="13"/>
  <c r="K141" i="13"/>
  <c r="M141" i="13"/>
  <c r="O141" i="13"/>
  <c r="Q141" i="13"/>
  <c r="V141" i="13"/>
  <c r="G143" i="13"/>
  <c r="G138" i="13" s="1"/>
  <c r="I143" i="13"/>
  <c r="K143" i="13"/>
  <c r="O143" i="13"/>
  <c r="O138" i="13" s="1"/>
  <c r="Q143" i="13"/>
  <c r="V143" i="13"/>
  <c r="G145" i="13"/>
  <c r="M145" i="13" s="1"/>
  <c r="I145" i="13"/>
  <c r="I138" i="13" s="1"/>
  <c r="K145" i="13"/>
  <c r="O145" i="13"/>
  <c r="Q145" i="13"/>
  <c r="Q138" i="13" s="1"/>
  <c r="V145" i="13"/>
  <c r="G148" i="13"/>
  <c r="I148" i="13"/>
  <c r="K148" i="13"/>
  <c r="M148" i="13"/>
  <c r="O148" i="13"/>
  <c r="Q148" i="13"/>
  <c r="V148" i="13"/>
  <c r="G152" i="13"/>
  <c r="M152" i="13" s="1"/>
  <c r="I152" i="13"/>
  <c r="K152" i="13"/>
  <c r="O152" i="13"/>
  <c r="O147" i="13" s="1"/>
  <c r="Q152" i="13"/>
  <c r="V152" i="13"/>
  <c r="G156" i="13"/>
  <c r="M156" i="13" s="1"/>
  <c r="I156" i="13"/>
  <c r="I147" i="13" s="1"/>
  <c r="K156" i="13"/>
  <c r="O156" i="13"/>
  <c r="Q156" i="13"/>
  <c r="Q147" i="13" s="1"/>
  <c r="V156" i="13"/>
  <c r="G158" i="13"/>
  <c r="M158" i="13" s="1"/>
  <c r="I158" i="13"/>
  <c r="K158" i="13"/>
  <c r="K147" i="13" s="1"/>
  <c r="O158" i="13"/>
  <c r="Q158" i="13"/>
  <c r="V158" i="13"/>
  <c r="V147" i="13" s="1"/>
  <c r="G161" i="13"/>
  <c r="I161" i="13"/>
  <c r="K161" i="13"/>
  <c r="M161" i="13"/>
  <c r="O161" i="13"/>
  <c r="Q161" i="13"/>
  <c r="V161" i="13"/>
  <c r="G164" i="13"/>
  <c r="G165" i="13"/>
  <c r="M165" i="13" s="1"/>
  <c r="M164" i="13" s="1"/>
  <c r="I165" i="13"/>
  <c r="I164" i="13" s="1"/>
  <c r="K165" i="13"/>
  <c r="O165" i="13"/>
  <c r="Q165" i="13"/>
  <c r="Q164" i="13" s="1"/>
  <c r="V165" i="13"/>
  <c r="G169" i="13"/>
  <c r="M169" i="13" s="1"/>
  <c r="I169" i="13"/>
  <c r="K169" i="13"/>
  <c r="K164" i="13" s="1"/>
  <c r="O169" i="13"/>
  <c r="Q169" i="13"/>
  <c r="V169" i="13"/>
  <c r="V164" i="13" s="1"/>
  <c r="G171" i="13"/>
  <c r="I171" i="13"/>
  <c r="K171" i="13"/>
  <c r="M171" i="13"/>
  <c r="O171" i="13"/>
  <c r="Q171" i="13"/>
  <c r="V171" i="13"/>
  <c r="G177" i="13"/>
  <c r="M177" i="13" s="1"/>
  <c r="I177" i="13"/>
  <c r="K177" i="13"/>
  <c r="O177" i="13"/>
  <c r="O164" i="13" s="1"/>
  <c r="Q177" i="13"/>
  <c r="V177" i="13"/>
  <c r="G180" i="13"/>
  <c r="M180" i="13" s="1"/>
  <c r="I180" i="13"/>
  <c r="K180" i="13"/>
  <c r="K179" i="13" s="1"/>
  <c r="O180" i="13"/>
  <c r="Q180" i="13"/>
  <c r="V180" i="13"/>
  <c r="V179" i="13" s="1"/>
  <c r="G181" i="13"/>
  <c r="I181" i="13"/>
  <c r="K181" i="13"/>
  <c r="M181" i="13"/>
  <c r="O181" i="13"/>
  <c r="Q181" i="13"/>
  <c r="V181" i="13"/>
  <c r="G182" i="13"/>
  <c r="G179" i="13" s="1"/>
  <c r="I182" i="13"/>
  <c r="K182" i="13"/>
  <c r="O182" i="13"/>
  <c r="O179" i="13" s="1"/>
  <c r="Q182" i="13"/>
  <c r="V182" i="13"/>
  <c r="G183" i="13"/>
  <c r="M183" i="13" s="1"/>
  <c r="I183" i="13"/>
  <c r="I179" i="13" s="1"/>
  <c r="K183" i="13"/>
  <c r="O183" i="13"/>
  <c r="Q183" i="13"/>
  <c r="Q179" i="13" s="1"/>
  <c r="V183" i="13"/>
  <c r="G184" i="13"/>
  <c r="M184" i="13" s="1"/>
  <c r="I184" i="13"/>
  <c r="K184" i="13"/>
  <c r="O184" i="13"/>
  <c r="Q184" i="13"/>
  <c r="V184" i="13"/>
  <c r="G185" i="13"/>
  <c r="I185" i="13"/>
  <c r="K185" i="13"/>
  <c r="M185" i="13"/>
  <c r="O185" i="13"/>
  <c r="Q185" i="13"/>
  <c r="V185" i="13"/>
  <c r="G186" i="13"/>
  <c r="O186" i="13"/>
  <c r="G187" i="13"/>
  <c r="M187" i="13" s="1"/>
  <c r="I187" i="13"/>
  <c r="I186" i="13" s="1"/>
  <c r="K187" i="13"/>
  <c r="O187" i="13"/>
  <c r="Q187" i="13"/>
  <c r="Q186" i="13" s="1"/>
  <c r="V187" i="13"/>
  <c r="G188" i="13"/>
  <c r="M188" i="13" s="1"/>
  <c r="I188" i="13"/>
  <c r="K188" i="13"/>
  <c r="K186" i="13" s="1"/>
  <c r="O188" i="13"/>
  <c r="Q188" i="13"/>
  <c r="V188" i="13"/>
  <c r="V186" i="13" s="1"/>
  <c r="AE190" i="13"/>
  <c r="G145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5" i="12"/>
  <c r="I15" i="12"/>
  <c r="K15" i="12"/>
  <c r="M15" i="12"/>
  <c r="O15" i="12"/>
  <c r="Q15" i="12"/>
  <c r="V15" i="12"/>
  <c r="G18" i="12"/>
  <c r="O18" i="12"/>
  <c r="G19" i="12"/>
  <c r="I19" i="12"/>
  <c r="I18" i="12" s="1"/>
  <c r="K19" i="12"/>
  <c r="K18" i="12" s="1"/>
  <c r="M19" i="12"/>
  <c r="O19" i="12"/>
  <c r="Q19" i="12"/>
  <c r="Q18" i="12" s="1"/>
  <c r="V19" i="12"/>
  <c r="V18" i="12" s="1"/>
  <c r="G21" i="12"/>
  <c r="M21" i="12" s="1"/>
  <c r="I21" i="12"/>
  <c r="K21" i="12"/>
  <c r="O21" i="12"/>
  <c r="Q21" i="12"/>
  <c r="V21" i="12"/>
  <c r="G25" i="12"/>
  <c r="G24" i="12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I27" i="12"/>
  <c r="K27" i="12"/>
  <c r="M27" i="12"/>
  <c r="O27" i="12"/>
  <c r="Q27" i="12"/>
  <c r="V27" i="12"/>
  <c r="G29" i="12"/>
  <c r="K29" i="12"/>
  <c r="O29" i="12"/>
  <c r="V29" i="12"/>
  <c r="G30" i="12"/>
  <c r="I30" i="12"/>
  <c r="I29" i="12" s="1"/>
  <c r="K30" i="12"/>
  <c r="M30" i="12"/>
  <c r="M29" i="12" s="1"/>
  <c r="O30" i="12"/>
  <c r="Q30" i="12"/>
  <c r="Q29" i="12" s="1"/>
  <c r="V30" i="12"/>
  <c r="G33" i="12"/>
  <c r="I33" i="12"/>
  <c r="I32" i="12" s="1"/>
  <c r="K33" i="12"/>
  <c r="M33" i="12"/>
  <c r="O33" i="12"/>
  <c r="Q33" i="12"/>
  <c r="Q32" i="12" s="1"/>
  <c r="V33" i="12"/>
  <c r="G35" i="12"/>
  <c r="G32" i="12" s="1"/>
  <c r="I35" i="12"/>
  <c r="K35" i="12"/>
  <c r="K32" i="12" s="1"/>
  <c r="O35" i="12"/>
  <c r="O32" i="12" s="1"/>
  <c r="Q35" i="12"/>
  <c r="V35" i="12"/>
  <c r="V32" i="12" s="1"/>
  <c r="G36" i="12"/>
  <c r="I36" i="12"/>
  <c r="K36" i="12"/>
  <c r="M36" i="12"/>
  <c r="O36" i="12"/>
  <c r="Q36" i="12"/>
  <c r="V36" i="12"/>
  <c r="G38" i="12"/>
  <c r="M38" i="12" s="1"/>
  <c r="I38" i="12"/>
  <c r="K38" i="12"/>
  <c r="O38" i="12"/>
  <c r="Q38" i="12"/>
  <c r="V38" i="12"/>
  <c r="G40" i="12"/>
  <c r="I40" i="12"/>
  <c r="K40" i="12"/>
  <c r="M40" i="12"/>
  <c r="O40" i="12"/>
  <c r="Q40" i="12"/>
  <c r="V40" i="12"/>
  <c r="G42" i="12"/>
  <c r="I42" i="12"/>
  <c r="I41" i="12" s="1"/>
  <c r="K42" i="12"/>
  <c r="M42" i="12"/>
  <c r="O42" i="12"/>
  <c r="Q42" i="12"/>
  <c r="Q41" i="12" s="1"/>
  <c r="V42" i="12"/>
  <c r="G45" i="12"/>
  <c r="M45" i="12" s="1"/>
  <c r="I45" i="12"/>
  <c r="K45" i="12"/>
  <c r="K41" i="12" s="1"/>
  <c r="O45" i="12"/>
  <c r="Q45" i="12"/>
  <c r="V45" i="12"/>
  <c r="V41" i="12" s="1"/>
  <c r="G48" i="12"/>
  <c r="I48" i="12"/>
  <c r="K48" i="12"/>
  <c r="M48" i="12"/>
  <c r="O48" i="12"/>
  <c r="Q48" i="12"/>
  <c r="V48" i="12"/>
  <c r="G50" i="12"/>
  <c r="M50" i="12" s="1"/>
  <c r="I50" i="12"/>
  <c r="K50" i="12"/>
  <c r="O50" i="12"/>
  <c r="O41" i="12" s="1"/>
  <c r="Q50" i="12"/>
  <c r="V50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2" i="12"/>
  <c r="M62" i="12" s="1"/>
  <c r="I62" i="12"/>
  <c r="K62" i="12"/>
  <c r="O62" i="12"/>
  <c r="Q62" i="12"/>
  <c r="V62" i="12"/>
  <c r="G64" i="12"/>
  <c r="I64" i="12"/>
  <c r="K64" i="12"/>
  <c r="M64" i="12"/>
  <c r="O64" i="12"/>
  <c r="Q64" i="12"/>
  <c r="V64" i="12"/>
  <c r="G66" i="12"/>
  <c r="M66" i="12" s="1"/>
  <c r="I66" i="12"/>
  <c r="K66" i="12"/>
  <c r="O66" i="12"/>
  <c r="Q66" i="12"/>
  <c r="V66" i="12"/>
  <c r="G68" i="12"/>
  <c r="I68" i="12"/>
  <c r="K68" i="12"/>
  <c r="M68" i="12"/>
  <c r="O68" i="12"/>
  <c r="Q68" i="12"/>
  <c r="V68" i="12"/>
  <c r="G71" i="12"/>
  <c r="M71" i="12" s="1"/>
  <c r="I71" i="12"/>
  <c r="K71" i="12"/>
  <c r="O71" i="12"/>
  <c r="Q71" i="12"/>
  <c r="V71" i="12"/>
  <c r="G74" i="12"/>
  <c r="I74" i="12"/>
  <c r="K74" i="12"/>
  <c r="M74" i="12"/>
  <c r="O74" i="12"/>
  <c r="Q74" i="12"/>
  <c r="V74" i="12"/>
  <c r="G76" i="12"/>
  <c r="K76" i="12"/>
  <c r="O76" i="12"/>
  <c r="V76" i="12"/>
  <c r="G77" i="12"/>
  <c r="I77" i="12"/>
  <c r="I76" i="12" s="1"/>
  <c r="K77" i="12"/>
  <c r="M77" i="12"/>
  <c r="M76" i="12" s="1"/>
  <c r="O77" i="12"/>
  <c r="Q77" i="12"/>
  <c r="Q76" i="12" s="1"/>
  <c r="V77" i="12"/>
  <c r="G79" i="12"/>
  <c r="I79" i="12"/>
  <c r="I78" i="12" s="1"/>
  <c r="K79" i="12"/>
  <c r="M79" i="12"/>
  <c r="O79" i="12"/>
  <c r="Q79" i="12"/>
  <c r="Q78" i="12" s="1"/>
  <c r="V79" i="12"/>
  <c r="G81" i="12"/>
  <c r="G78" i="12" s="1"/>
  <c r="I81" i="12"/>
  <c r="K81" i="12"/>
  <c r="O81" i="12"/>
  <c r="O78" i="12" s="1"/>
  <c r="Q81" i="12"/>
  <c r="V81" i="12"/>
  <c r="G83" i="12"/>
  <c r="I83" i="12"/>
  <c r="K83" i="12"/>
  <c r="M83" i="12"/>
  <c r="O83" i="12"/>
  <c r="Q83" i="12"/>
  <c r="V83" i="12"/>
  <c r="G85" i="12"/>
  <c r="M85" i="12" s="1"/>
  <c r="I85" i="12"/>
  <c r="K85" i="12"/>
  <c r="K78" i="12" s="1"/>
  <c r="O85" i="12"/>
  <c r="Q85" i="12"/>
  <c r="V85" i="12"/>
  <c r="V78" i="12" s="1"/>
  <c r="G87" i="12"/>
  <c r="M87" i="12" s="1"/>
  <c r="I87" i="12"/>
  <c r="K87" i="12"/>
  <c r="K86" i="12" s="1"/>
  <c r="O87" i="12"/>
  <c r="O86" i="12" s="1"/>
  <c r="Q87" i="12"/>
  <c r="V87" i="12"/>
  <c r="V86" i="12" s="1"/>
  <c r="G90" i="12"/>
  <c r="I90" i="12"/>
  <c r="I86" i="12" s="1"/>
  <c r="K90" i="12"/>
  <c r="M90" i="12"/>
  <c r="O90" i="12"/>
  <c r="Q90" i="12"/>
  <c r="Q86" i="12" s="1"/>
  <c r="V90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3" i="12"/>
  <c r="M103" i="12" s="1"/>
  <c r="I103" i="12"/>
  <c r="K103" i="12"/>
  <c r="O103" i="12"/>
  <c r="Q103" i="12"/>
  <c r="V103" i="12"/>
  <c r="G105" i="12"/>
  <c r="M105" i="12" s="1"/>
  <c r="M104" i="12" s="1"/>
  <c r="I105" i="12"/>
  <c r="K105" i="12"/>
  <c r="K104" i="12" s="1"/>
  <c r="O105" i="12"/>
  <c r="O104" i="12" s="1"/>
  <c r="Q105" i="12"/>
  <c r="V105" i="12"/>
  <c r="V104" i="12" s="1"/>
  <c r="G107" i="12"/>
  <c r="I107" i="12"/>
  <c r="I104" i="12" s="1"/>
  <c r="K107" i="12"/>
  <c r="M107" i="12"/>
  <c r="O107" i="12"/>
  <c r="Q107" i="12"/>
  <c r="Q104" i="12" s="1"/>
  <c r="V107" i="12"/>
  <c r="G109" i="12"/>
  <c r="M109" i="12" s="1"/>
  <c r="I109" i="12"/>
  <c r="K109" i="12"/>
  <c r="O109" i="12"/>
  <c r="Q109" i="12"/>
  <c r="V109" i="12"/>
  <c r="G111" i="12"/>
  <c r="M111" i="12" s="1"/>
  <c r="M110" i="12" s="1"/>
  <c r="I111" i="12"/>
  <c r="K111" i="12"/>
  <c r="K110" i="12" s="1"/>
  <c r="O111" i="12"/>
  <c r="O110" i="12" s="1"/>
  <c r="Q111" i="12"/>
  <c r="V111" i="12"/>
  <c r="V110" i="12" s="1"/>
  <c r="G113" i="12"/>
  <c r="I113" i="12"/>
  <c r="I110" i="12" s="1"/>
  <c r="K113" i="12"/>
  <c r="M113" i="12"/>
  <c r="O113" i="12"/>
  <c r="Q113" i="12"/>
  <c r="Q110" i="12" s="1"/>
  <c r="V113" i="12"/>
  <c r="G116" i="12"/>
  <c r="I116" i="12"/>
  <c r="I115" i="12" s="1"/>
  <c r="K116" i="12"/>
  <c r="M116" i="12"/>
  <c r="O116" i="12"/>
  <c r="Q116" i="12"/>
  <c r="Q115" i="12" s="1"/>
  <c r="V116" i="12"/>
  <c r="G118" i="12"/>
  <c r="G115" i="12" s="1"/>
  <c r="I118" i="12"/>
  <c r="K118" i="12"/>
  <c r="O118" i="12"/>
  <c r="O115" i="12" s="1"/>
  <c r="Q118" i="12"/>
  <c r="V118" i="12"/>
  <c r="G121" i="12"/>
  <c r="I121" i="12"/>
  <c r="K121" i="12"/>
  <c r="M121" i="12"/>
  <c r="O121" i="12"/>
  <c r="Q121" i="12"/>
  <c r="V121" i="12"/>
  <c r="G123" i="12"/>
  <c r="M123" i="12" s="1"/>
  <c r="I123" i="12"/>
  <c r="K123" i="12"/>
  <c r="K115" i="12" s="1"/>
  <c r="O123" i="12"/>
  <c r="Q123" i="12"/>
  <c r="V123" i="12"/>
  <c r="V115" i="12" s="1"/>
  <c r="G125" i="12"/>
  <c r="I125" i="12"/>
  <c r="K125" i="12"/>
  <c r="M125" i="12"/>
  <c r="O125" i="12"/>
  <c r="Q125" i="12"/>
  <c r="V125" i="12"/>
  <c r="G127" i="12"/>
  <c r="O127" i="12"/>
  <c r="G128" i="12"/>
  <c r="I128" i="12"/>
  <c r="I127" i="12" s="1"/>
  <c r="K128" i="12"/>
  <c r="M128" i="12"/>
  <c r="O128" i="12"/>
  <c r="Q128" i="12"/>
  <c r="Q127" i="12" s="1"/>
  <c r="V128" i="12"/>
  <c r="G130" i="12"/>
  <c r="M130" i="12" s="1"/>
  <c r="I130" i="12"/>
  <c r="K130" i="12"/>
  <c r="K127" i="12" s="1"/>
  <c r="O130" i="12"/>
  <c r="Q130" i="12"/>
  <c r="V130" i="12"/>
  <c r="V127" i="12" s="1"/>
  <c r="G132" i="12"/>
  <c r="I132" i="12"/>
  <c r="K132" i="12"/>
  <c r="M132" i="12"/>
  <c r="O132" i="12"/>
  <c r="Q132" i="12"/>
  <c r="V132" i="12"/>
  <c r="G134" i="12"/>
  <c r="G135" i="12"/>
  <c r="I135" i="12"/>
  <c r="I134" i="12" s="1"/>
  <c r="K135" i="12"/>
  <c r="M135" i="12"/>
  <c r="O135" i="12"/>
  <c r="Q135" i="12"/>
  <c r="Q134" i="12" s="1"/>
  <c r="V135" i="12"/>
  <c r="G136" i="12"/>
  <c r="M136" i="12" s="1"/>
  <c r="I136" i="12"/>
  <c r="K136" i="12"/>
  <c r="K134" i="12" s="1"/>
  <c r="O136" i="12"/>
  <c r="Q136" i="12"/>
  <c r="V136" i="12"/>
  <c r="V134" i="12" s="1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O134" i="12" s="1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2" i="12"/>
  <c r="M142" i="12" s="1"/>
  <c r="M141" i="12" s="1"/>
  <c r="I142" i="12"/>
  <c r="K142" i="12"/>
  <c r="K141" i="12" s="1"/>
  <c r="O142" i="12"/>
  <c r="O141" i="12" s="1"/>
  <c r="Q142" i="12"/>
  <c r="V142" i="12"/>
  <c r="V141" i="12" s="1"/>
  <c r="G143" i="12"/>
  <c r="I143" i="12"/>
  <c r="I141" i="12" s="1"/>
  <c r="K143" i="12"/>
  <c r="M143" i="12"/>
  <c r="O143" i="12"/>
  <c r="Q143" i="12"/>
  <c r="Q141" i="12" s="1"/>
  <c r="V143" i="12"/>
  <c r="AE145" i="12"/>
  <c r="I20" i="1"/>
  <c r="I19" i="1"/>
  <c r="I18" i="1"/>
  <c r="I17" i="1"/>
  <c r="I16" i="1"/>
  <c r="I75" i="1"/>
  <c r="J74" i="1" s="1"/>
  <c r="F48" i="1"/>
  <c r="G48" i="1"/>
  <c r="G25" i="1" s="1"/>
  <c r="A25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I48" i="1" s="1"/>
  <c r="J57" i="1" l="1"/>
  <c r="J63" i="1"/>
  <c r="J67" i="1"/>
  <c r="J69" i="1"/>
  <c r="J64" i="1"/>
  <c r="J72" i="1"/>
  <c r="J59" i="1"/>
  <c r="J65" i="1"/>
  <c r="J68" i="1"/>
  <c r="J70" i="1"/>
  <c r="J58" i="1"/>
  <c r="J56" i="1"/>
  <c r="J61" i="1"/>
  <c r="J66" i="1"/>
  <c r="J60" i="1"/>
  <c r="J62" i="1"/>
  <c r="J71" i="1"/>
  <c r="J73" i="1"/>
  <c r="J55" i="1"/>
  <c r="A26" i="1"/>
  <c r="G26" i="1"/>
  <c r="G28" i="1"/>
  <c r="G23" i="1"/>
  <c r="M30" i="15"/>
  <c r="M61" i="15"/>
  <c r="M42" i="15"/>
  <c r="G57" i="15"/>
  <c r="M54" i="15"/>
  <c r="M53" i="15" s="1"/>
  <c r="G49" i="15"/>
  <c r="M12" i="15"/>
  <c r="M8" i="15" s="1"/>
  <c r="G30" i="15"/>
  <c r="M58" i="15"/>
  <c r="M57" i="15" s="1"/>
  <c r="AF39" i="14"/>
  <c r="M26" i="14"/>
  <c r="M22" i="14" s="1"/>
  <c r="M147" i="13"/>
  <c r="M186" i="13"/>
  <c r="M109" i="13"/>
  <c r="M24" i="13"/>
  <c r="AF190" i="13"/>
  <c r="G147" i="13"/>
  <c r="G109" i="13"/>
  <c r="M16" i="13"/>
  <c r="M15" i="13" s="1"/>
  <c r="G32" i="13"/>
  <c r="G98" i="13"/>
  <c r="G41" i="13"/>
  <c r="M182" i="13"/>
  <c r="M179" i="13" s="1"/>
  <c r="M143" i="13"/>
  <c r="M138" i="13" s="1"/>
  <c r="M123" i="13"/>
  <c r="M114" i="13" s="1"/>
  <c r="M59" i="13"/>
  <c r="M51" i="13" s="1"/>
  <c r="M134" i="12"/>
  <c r="M18" i="12"/>
  <c r="M86" i="12"/>
  <c r="M41" i="12"/>
  <c r="M127" i="12"/>
  <c r="G141" i="12"/>
  <c r="G110" i="12"/>
  <c r="G104" i="12"/>
  <c r="G86" i="12"/>
  <c r="M25" i="12"/>
  <c r="M24" i="12" s="1"/>
  <c r="G41" i="12"/>
  <c r="AF145" i="12"/>
  <c r="M118" i="12"/>
  <c r="M115" i="12" s="1"/>
  <c r="M81" i="12"/>
  <c r="M78" i="12" s="1"/>
  <c r="M35" i="12"/>
  <c r="M32" i="12" s="1"/>
  <c r="J47" i="1"/>
  <c r="J43" i="1"/>
  <c r="J39" i="1"/>
  <c r="J48" i="1" s="1"/>
  <c r="J44" i="1"/>
  <c r="J40" i="1"/>
  <c r="J46" i="1"/>
  <c r="J42" i="1"/>
  <c r="J45" i="1"/>
  <c r="J41" i="1"/>
  <c r="H48" i="1"/>
  <c r="I21" i="1"/>
  <c r="J28" i="1"/>
  <c r="J26" i="1"/>
  <c r="G38" i="1"/>
  <c r="F38" i="1"/>
  <c r="J23" i="1"/>
  <c r="J24" i="1"/>
  <c r="J25" i="1"/>
  <c r="J27" i="1"/>
  <c r="E24" i="1"/>
  <c r="E26" i="1"/>
  <c r="J75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Milan</author>
  </authors>
  <commentList>
    <comment ref="S6" authorId="0" shapeId="0" xr:uid="{B953EB9D-622C-43FD-8ACA-680000926A0F}">
      <text>
        <r>
          <rPr>
            <sz val="10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769D9C5-47C0-4849-8709-7EC24C661B41}">
      <text>
        <r>
          <rPr>
            <sz val="10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Milan</author>
  </authors>
  <commentList>
    <comment ref="S6" authorId="0" shapeId="0" xr:uid="{CFEC235C-8C74-41A8-8EF9-CD5AC1929AE9}">
      <text>
        <r>
          <rPr>
            <sz val="10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FF32AA1-0FA7-4C8A-AEBD-15BFEBFC1A4C}">
      <text>
        <r>
          <rPr>
            <sz val="10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Milan</author>
  </authors>
  <commentList>
    <comment ref="S6" authorId="0" shapeId="0" xr:uid="{309501CE-4A4C-404D-BE83-C6F84B6C93CA}">
      <text>
        <r>
          <rPr>
            <sz val="10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ED9D04E-2449-47EB-B318-39B5511D9C71}">
      <text>
        <r>
          <rPr>
            <sz val="10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Milan</author>
  </authors>
  <commentList>
    <comment ref="S6" authorId="0" shapeId="0" xr:uid="{C01063EC-5DD3-4E47-857F-DCBBD4F8CF29}">
      <text>
        <r>
          <rPr>
            <sz val="10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F0A9F9C-ECD4-4D67-A4AE-4F284440D682}">
      <text>
        <r>
          <rPr>
            <sz val="10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<sst xmlns="http://schemas.openxmlformats.org/spreadsheetml/2006/main" count="2155" uniqueCount="478">
  <si>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</si>
  <si>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</si>
  <si>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</si>
  <si>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</si>
  <si>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</si>
  <si>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</si>
  <si>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</si>
  <si>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</si>
  <si>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</si>
  <si>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</si>
  <si>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</si>
  <si>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</si>
  <si>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</si>
  <si>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</si>
  <si>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</si>
  <si>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</si>
  <si>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</si>
  <si>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</si>
  <si>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</si>
  <si>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</si>
  <si>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</si>
  <si>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</si>
  <si>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</si>
  <si>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</si>
  <si>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</si>
  <si>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</si>
  <si>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</si>
  <si>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</si>
  <si>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</si>
  <si>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</si>
  <si>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</si>
  <si>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</si>
  <si>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</si>
  <si>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</si>
  <si>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</si>
  <si>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</si>
  <si>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</si>
  <si>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</si>
  <si>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</si>
  <si>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</si>
  <si>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</si>
  <si>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</si>
  <si>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</si>
  <si>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20-114</t>
  </si>
  <si>
    <t>Nemocnice Litomyšl</t>
  </si>
  <si>
    <t>Stavba</t>
  </si>
  <si>
    <t>SO02.1</t>
  </si>
  <si>
    <t>CT</t>
  </si>
  <si>
    <t>Stavební práce HSV+ PSV</t>
  </si>
  <si>
    <t>SO02.2</t>
  </si>
  <si>
    <t>RTG</t>
  </si>
  <si>
    <t>SO02.3</t>
  </si>
  <si>
    <t>SO02.7</t>
  </si>
  <si>
    <t>Celkem za stavbu</t>
  </si>
  <si>
    <t>CZK</t>
  </si>
  <si>
    <t>Rekapitulace dílů</t>
  </si>
  <si>
    <t>Typ dílu</t>
  </si>
  <si>
    <t>4</t>
  </si>
  <si>
    <t>Vodorovné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</si>
  <si>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</si>
  <si>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</si>
  <si>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</si>
  <si>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</si>
  <si>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</si>
  <si>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</si>
  <si>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</si>
  <si>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</si>
  <si>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</si>
  <si>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</si>
  <si>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</si>
  <si>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</si>
  <si>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</si>
  <si>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</si>
  <si>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</si>
  <si>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</si>
  <si>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723-1</t>
  </si>
  <si>
    <t>Rozvody medicinálních plynů a ukončovací prvky</t>
  </si>
  <si>
    <t>723-2</t>
  </si>
  <si>
    <t>Společné náklady na celé dílo</t>
  </si>
  <si>
    <t>766</t>
  </si>
  <si>
    <t>Konstrukce truhlářské</t>
  </si>
  <si>
    <t>767</t>
  </si>
  <si>
    <t>Konstrukce zámečnické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</si>
  <si>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</si>
  <si>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</si>
  <si>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</si>
  <si>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</si>
  <si>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</si>
  <si>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</si>
  <si>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</si>
  <si>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</si>
  <si>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</si>
  <si>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</si>
  <si>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</si>
  <si>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</si>
  <si>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</si>
  <si>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</si>
  <si>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</si>
  <si>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</si>
  <si>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</si>
  <si>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</si>
  <si>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</si>
  <si>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</si>
  <si>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</si>
  <si>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</si>
  <si>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</si>
  <si>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</si>
  <si>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</si>
  <si>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</si>
  <si>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</si>
  <si>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</si>
  <si>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</si>
  <si>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</si>
  <si>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</si>
  <si>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</si>
  <si>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</si>
  <si>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</si>
  <si>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</si>
  <si>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</si>
  <si>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</si>
  <si>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</si>
  <si>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</si>
  <si>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</si>
  <si>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</si>
  <si>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</si>
  <si>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612421626R00</t>
  </si>
  <si>
    <t>Omítka vnitřní zdiva, MVC, hladká</t>
  </si>
  <si>
    <t>m2</t>
  </si>
  <si>
    <t>RTS 20/ II</t>
  </si>
  <si>
    <t>RTS 20/ I</t>
  </si>
  <si>
    <t>Práce</t>
  </si>
  <si>
    <t>POL1_</t>
  </si>
  <si>
    <t>1.185 oprava kolem dveří : (2+1,25+2)*0,5</t>
  </si>
  <si>
    <t>VV</t>
  </si>
  <si>
    <t>612471411R00</t>
  </si>
  <si>
    <t>Úprava vnitřních stěn aktivovaným štukem</t>
  </si>
  <si>
    <t>oprava po vedení elektro : (2)</t>
  </si>
  <si>
    <t>1.184 oprava kolem dveří : (2+1,25+2)*0,5</t>
  </si>
  <si>
    <t>612472122R00</t>
  </si>
  <si>
    <t>Omítka stěn štuková, barytová ze SMS tl. 3 cm</t>
  </si>
  <si>
    <t>631312141R00</t>
  </si>
  <si>
    <t>Doplnění rýh betonem v dosavadních mazaninách - barytový beton</t>
  </si>
  <si>
    <t>m3</t>
  </si>
  <si>
    <t>Indiv</t>
  </si>
  <si>
    <t>1.184 obet.žlabu : (1,5*0,4)*0,15-(1,5*0,2)*0,1</t>
  </si>
  <si>
    <t>632411110R00</t>
  </si>
  <si>
    <t>Samonivelační stěrka Cemix,ruč.zpracování tl.10 mm</t>
  </si>
  <si>
    <t>1.184 PVC : (40)</t>
  </si>
  <si>
    <t>1.186 PVC : (1)</t>
  </si>
  <si>
    <t>642942111R00</t>
  </si>
  <si>
    <t>Osazení zárubní dveřních ocelových, pl. do 2,5 m2</t>
  </si>
  <si>
    <t>kus</t>
  </si>
  <si>
    <t>1.185 dveře : (1)</t>
  </si>
  <si>
    <t>55331pb</t>
  </si>
  <si>
    <t>Ocelová zárubeň s olověnou výstelkou tl.2mm 1250/1970 mm, tl.stěny 150mm</t>
  </si>
  <si>
    <t>Vlastní</t>
  </si>
  <si>
    <t>Specifikace</t>
  </si>
  <si>
    <t>POL3_</t>
  </si>
  <si>
    <t>V04 1.185 zárubeň 125/197/P : (1)</t>
  </si>
  <si>
    <t>941955003R00</t>
  </si>
  <si>
    <t>Lešení lehké pomocné, výška podlahy do 2,5 m</t>
  </si>
  <si>
    <t>POL1_1</t>
  </si>
  <si>
    <t>1.184 : (39,14)</t>
  </si>
  <si>
    <t>952901111R00</t>
  </si>
  <si>
    <t>Vyčištění budov o výšce podlaží do 4 m</t>
  </si>
  <si>
    <t>1.184-1.186 : (39,14+11,82+15,73)</t>
  </si>
  <si>
    <t>95-001</t>
  </si>
  <si>
    <t>Přípomoce pro dodavatele Technologie</t>
  </si>
  <si>
    <t xml:space="preserve">hod   </t>
  </si>
  <si>
    <t>95-V04</t>
  </si>
  <si>
    <t>V03 D+M Ochranné plastové úhelníky na ochranu vnějších rohů s úhlem 90°. Barva bílá. Šíře úhelníku 50mm a výška 1,5m</t>
  </si>
  <si>
    <t xml:space="preserve">ks    </t>
  </si>
  <si>
    <t>V03 1.184 : (2)</t>
  </si>
  <si>
    <t>95-V05</t>
  </si>
  <si>
    <t>V05 Doplnění kabelového žlabu vč.stínící přepážky a krycí desky v délce 1,5m</t>
  </si>
  <si>
    <t>V05 1.184 : (1,5)</t>
  </si>
  <si>
    <t>95-004</t>
  </si>
  <si>
    <t>Vyčištění a desinfekce VZT anemostatů</t>
  </si>
  <si>
    <t>hod</t>
  </si>
  <si>
    <t>R-položka</t>
  </si>
  <si>
    <t>POL12_1</t>
  </si>
  <si>
    <t>965048150R00</t>
  </si>
  <si>
    <t>Dočištění povrchu po vybourání PVC, lepidlo do 50%</t>
  </si>
  <si>
    <t>965048515R00</t>
  </si>
  <si>
    <t>Broušení betonových povrchů do tl. 5 mm</t>
  </si>
  <si>
    <t>968061125R00</t>
  </si>
  <si>
    <t>Vyvěšení dřevěných dveřních křídel pl. do 2 m2</t>
  </si>
  <si>
    <t>1.184 2kř.dveře : (2)</t>
  </si>
  <si>
    <t>968072456R00</t>
  </si>
  <si>
    <t>Vybourání kovových dveřních zárubní pl. nad 2 m2</t>
  </si>
  <si>
    <t>1.184 oc.zárubně : (1,25*2)</t>
  </si>
  <si>
    <t>970241150R00</t>
  </si>
  <si>
    <t>Řezání prostého betonu hl. řezu 150 mm</t>
  </si>
  <si>
    <t>m</t>
  </si>
  <si>
    <t>1.184 : (1,5+0,4)*2</t>
  </si>
  <si>
    <t>971033331R00</t>
  </si>
  <si>
    <t>Vybourání otv. zeď cihel. pl.0,09 m2, tl.15cm, MVC</t>
  </si>
  <si>
    <t>rozvody elektro : (2+2)</t>
  </si>
  <si>
    <t>974031132R00</t>
  </si>
  <si>
    <t>Vysekání rýh ve zdi cihelné 5 x 7 cm</t>
  </si>
  <si>
    <t>rozvody elektro : (3+3)</t>
  </si>
  <si>
    <t>974049165R00</t>
  </si>
  <si>
    <t>Vysekání rýh v betonových zdech 15x20 cm</t>
  </si>
  <si>
    <t>1.184 : (1,5)*2</t>
  </si>
  <si>
    <t>978013191R00</t>
  </si>
  <si>
    <t>Otlučení omítek vnitřních stěn v rozsahu do 100 %</t>
  </si>
  <si>
    <t>978059511R00</t>
  </si>
  <si>
    <t>Odsekání vnitřních obkladů stěn do 1 m2</t>
  </si>
  <si>
    <t>766662811R00</t>
  </si>
  <si>
    <t>Demontáž prahů dveří 1křídlových</t>
  </si>
  <si>
    <t>1.184 stáv dveře-prahy-lišty : (4)</t>
  </si>
  <si>
    <t>776401800R00</t>
  </si>
  <si>
    <t>Demontáž soklíků nebo lišt, pryžových nebo z PVC</t>
  </si>
  <si>
    <t>1.184 PVC : (26)</t>
  </si>
  <si>
    <t>776511810RT1</t>
  </si>
  <si>
    <t>Odstranění PVC a koberců lepených bez podložky z ploch nad 20 m2</t>
  </si>
  <si>
    <t>96-001</t>
  </si>
  <si>
    <t>Odstranění stávající krycí desky kabelového žlabu</t>
  </si>
  <si>
    <t xml:space="preserve">m2    </t>
  </si>
  <si>
    <t>1.184 stáv.žlab zákrytová deska : (1,8+4,4+2,45+0,95+0,3)*0,25</t>
  </si>
  <si>
    <t>1.186 stáv.žlab zákrytová deska : (0,45)*0,25</t>
  </si>
  <si>
    <t>96-002</t>
  </si>
  <si>
    <t>Demontáž ocelových ochran zdí</t>
  </si>
  <si>
    <t>1.185 oc.ochrany zdí : (1+1)</t>
  </si>
  <si>
    <t>999281108R00</t>
  </si>
  <si>
    <t>Přesun hmot pro opravy a údržbu do výšky 12 m</t>
  </si>
  <si>
    <t>t</t>
  </si>
  <si>
    <t>Přesun hmot</t>
  </si>
  <si>
    <t>POL7_</t>
  </si>
  <si>
    <t>766661122R00</t>
  </si>
  <si>
    <t>Montáž dveří do zárubně,otevíravých 1kř.nad 0,8 m, atyp a PB vložkou, 6 závěsů</t>
  </si>
  <si>
    <t>POL1_7</t>
  </si>
  <si>
    <t>1.184 1kř.dveře : (1)</t>
  </si>
  <si>
    <t>766670021R00</t>
  </si>
  <si>
    <t>Montáž kliky a štítku</t>
  </si>
  <si>
    <t>611655106R</t>
  </si>
  <si>
    <t>Dveře dřevěné 1kř.s Pb vložkou 1,0 mm 1250x1970 mm, klika-koule, závěsy 6ks vx 7939/100 nerez HPL U788 ST9, Elegant 10</t>
  </si>
  <si>
    <t>SPCM</t>
  </si>
  <si>
    <t>V04 1.184 1kř.dveře125/197/P : (1)</t>
  </si>
  <si>
    <t>998766202R00</t>
  </si>
  <si>
    <t>Přesun hmot pro truhlářské konstr., výšky do 12 m</t>
  </si>
  <si>
    <t>776101101R00</t>
  </si>
  <si>
    <t>Vysávání podlah prům.vysavačem pod povlak.podlahy</t>
  </si>
  <si>
    <t>776101121R00</t>
  </si>
  <si>
    <t>Provedení penetrace podkladu pod.povlak.podlahy</t>
  </si>
  <si>
    <t>776411000RT1</t>
  </si>
  <si>
    <t>Lepení podlahových soklíků pryžových pouze lepení - soklík ve specifikaci</t>
  </si>
  <si>
    <t>776521230RU2</t>
  </si>
  <si>
    <t>Lepení podlah povlakových z dílců PVC, vodivých včetně čtverců 608/608/2,0 mm</t>
  </si>
  <si>
    <t>776981121RU1</t>
  </si>
  <si>
    <t>Lišta nerezová přechodová,stejná výška povl.podlah profil krycí 721/F, na hmoždinky, šířky 30 mm</t>
  </si>
  <si>
    <t>V01 přechod.lišta š.30mm : (6,25)</t>
  </si>
  <si>
    <t>28342403R</t>
  </si>
  <si>
    <t>Lišta soklová PVC 100x25 mm, 2 v 1 fabionový profil</t>
  </si>
  <si>
    <t>1.184 PVC V02 : (26)</t>
  </si>
  <si>
    <t>ztratné 10% : (26)*0,1</t>
  </si>
  <si>
    <t>998776202R00</t>
  </si>
  <si>
    <t>Přesun hmot pro podlahy povlakové, výšky do 12 m</t>
  </si>
  <si>
    <t>781101210R00</t>
  </si>
  <si>
    <t>Penetrace podkladu pod obklady</t>
  </si>
  <si>
    <t>781411904R00</t>
  </si>
  <si>
    <t>Oprava obkladů z obkladaček porovin. 200x150</t>
  </si>
  <si>
    <t>oprava po vedení elektro : (2)/0,15/0,2</t>
  </si>
  <si>
    <t>998781202R00</t>
  </si>
  <si>
    <t>Přesun hmot pro obklady keramické, výšky do 12 m</t>
  </si>
  <si>
    <t>783225600R00</t>
  </si>
  <si>
    <t>Nátěr syntetický kovových konstrukcí 2x email</t>
  </si>
  <si>
    <t>1.184 1kř.dveře-zárubeň : (2+1,25+2)*0,25</t>
  </si>
  <si>
    <t>783226100R00</t>
  </si>
  <si>
    <t>Nátěr syntetický kovových konstrukcí základní</t>
  </si>
  <si>
    <t>784402801R00</t>
  </si>
  <si>
    <t>Odstranění malby oškrábáním v místnosti H do 3,8 m</t>
  </si>
  <si>
    <t>1.184 : (119,2)</t>
  </si>
  <si>
    <t>784121201R00</t>
  </si>
  <si>
    <t>Penetrace podkladu barvou, Bio vápenná, 1 x</t>
  </si>
  <si>
    <t>784125212R00</t>
  </si>
  <si>
    <t>Malba Jupol Classic, bílá, bez penetrace,2x</t>
  </si>
  <si>
    <t>784-001</t>
  </si>
  <si>
    <t>Malba interiérová -  THERMOWELL  s antialergenní a antibakteriální odolností a odolností vůči otěru za sucha</t>
  </si>
  <si>
    <t>784498911R00</t>
  </si>
  <si>
    <t>Vyhlazení malířskou masou 1x, výška do 3,8 m</t>
  </si>
  <si>
    <t>M21-001</t>
  </si>
  <si>
    <t>D+M Nová stínící příčka oddělující datové a silové kabely, vč.krycí desky š.250mm (typ K200)</t>
  </si>
  <si>
    <t xml:space="preserve">m     </t>
  </si>
  <si>
    <t>elektro přípojka : (1,5+1,8+4,4+2,43+1,056+0,354)</t>
  </si>
  <si>
    <t>M21-003</t>
  </si>
  <si>
    <t>D+M Nová kabelová přípojka vedená ve stěnách a podhledu</t>
  </si>
  <si>
    <t>M21-004</t>
  </si>
  <si>
    <t>D+M prodloužení přívodní kabeláže o cca 1.5m ke každému svítidlu</t>
  </si>
  <si>
    <t>stáv.svítidla celkem 5ks : (5)*1,5</t>
  </si>
  <si>
    <t>979082212R00</t>
  </si>
  <si>
    <t>Vodorovná doprava suti po suchu do 50 m</t>
  </si>
  <si>
    <t>Přesun suti</t>
  </si>
  <si>
    <t>POL8_</t>
  </si>
  <si>
    <t>979087112R00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</si>
  <si>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</si>
  <si>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</si>
  <si>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</si>
  <si>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</si>
  <si>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</si>
  <si>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979990181R00</t>
  </si>
  <si>
    <t>Poplatek za skládku suti - PVC podlahová krytina</t>
  </si>
  <si>
    <t>979093111R00</t>
  </si>
  <si>
    <t>Uložení suti na skládku bez zhutnění</t>
  </si>
  <si>
    <t>005121 R</t>
  </si>
  <si>
    <t>Zařízení staveniště</t>
  </si>
  <si>
    <t>Soubor</t>
  </si>
  <si>
    <t>VRN</t>
  </si>
  <si>
    <t>POL99_2</t>
  </si>
  <si>
    <t>005122010R</t>
  </si>
  <si>
    <t>Provoz objednatele, koordinační činnost pro subdodavatele, příplatek za malý rozsah zakázky</t>
  </si>
  <si>
    <t>SUM</t>
  </si>
  <si>
    <t>Poznámky uchazeče k zadání</t>
  </si>
  <si>
    <t>POPUZIV</t>
  </si>
  <si>
    <t>END</t>
  </si>
  <si>
    <t>767587001R00</t>
  </si>
  <si>
    <t>Podhledy Thermatex, rošt s viditelnou konstrukcí, montáž, materiál ve specifikaci</t>
  </si>
  <si>
    <t>1.170 SDK kazety : (22)</t>
  </si>
  <si>
    <t>1.175 SDK kazety : (27)</t>
  </si>
  <si>
    <t>595960042R</t>
  </si>
  <si>
    <t>Thermatec Alpha Hygena SK, 600x600x19 mm antibakteriální úprava</t>
  </si>
  <si>
    <t>1.176 oprava kolem nových dveří : (2+1,25+2)*0,5</t>
  </si>
  <si>
    <t>lokální oprava po rozvodech sítí : (3+3)*0,3</t>
  </si>
  <si>
    <t>1.175 oprava kolem nových dveří : (2+1,25+2)*0,5</t>
  </si>
  <si>
    <t>1.170 drážka : (1*0,4*0,15)-(1*0,2*0,1)</t>
  </si>
  <si>
    <t>1.175 drážka : (1*0,4*0,15)-(1*0,2*0,1)</t>
  </si>
  <si>
    <t>1.170 PVC : (22)</t>
  </si>
  <si>
    <t>1.173 PVC : (1*1)*2</t>
  </si>
  <si>
    <t>1.175 PVC : (27)</t>
  </si>
  <si>
    <t>V03 1.175 zárubeň 125/197/P : (1)</t>
  </si>
  <si>
    <t>1.170-1.176 : (21,97+2,24+10,44+27,15+10)</t>
  </si>
  <si>
    <t>V05 1.170 nový kabel.žlab : (1)</t>
  </si>
  <si>
    <t>V05 1.175 nový kabel.žlab : (1)</t>
  </si>
  <si>
    <t>1.170 anemostaty 3ks : (3)</t>
  </si>
  <si>
    <t>1.175 anemostaty 3ks : (3)</t>
  </si>
  <si>
    <t>963016211R00</t>
  </si>
  <si>
    <t>DMTZ podhledu SDK z kazet 600x600 mm, kov.rošt</t>
  </si>
  <si>
    <t>1.175 dveře : (1+1)</t>
  </si>
  <si>
    <t>1.175 dveře-zárubně : (1,25*2)</t>
  </si>
  <si>
    <t>1.170 drážka : (1+0,4)*2</t>
  </si>
  <si>
    <t>1.175 drážka : (1+0,4)*2</t>
  </si>
  <si>
    <t>rozvody elektro-prostupy : (2+2)</t>
  </si>
  <si>
    <t>1.170 drážka : (1+1)</t>
  </si>
  <si>
    <t>1.175 drážka : (1+1)</t>
  </si>
  <si>
    <t>rozvody elektro : (3+3)*0,3</t>
  </si>
  <si>
    <t>1.175 : (1)</t>
  </si>
  <si>
    <t>1.170 PVC-sokl : (20)</t>
  </si>
  <si>
    <t>1.173 PVC-sokl : (1+1)*2</t>
  </si>
  <si>
    <t>1.175 PVC-sokl : (23)</t>
  </si>
  <si>
    <t>1.170 stáv.žlab : (1,2+2,75+4,123)*0,2</t>
  </si>
  <si>
    <t>1.173 stáv.žlab : (1+1)*0,2</t>
  </si>
  <si>
    <t>1.175 stáv.žlab : (1,5+3,1+4,5)*0,2</t>
  </si>
  <si>
    <t>1.176 : (2)</t>
  </si>
  <si>
    <t>96-003</t>
  </si>
  <si>
    <t>Demontáž nosných ocelových konstrukcí nad RTG</t>
  </si>
  <si>
    <t>766661132R00</t>
  </si>
  <si>
    <t>Montáž dveří do zárubně,otevíravých 2kř.do 1,45 m</t>
  </si>
  <si>
    <t>V04 1.171 2kř.dveře125/197/P : (1+1)</t>
  </si>
  <si>
    <t>V03 1.175 dveře : (1)</t>
  </si>
  <si>
    <t>POL12_0</t>
  </si>
  <si>
    <t>V04 1.175 1kř.dveře125/197/P : (1)</t>
  </si>
  <si>
    <t>Montáž dveří do zárubně,otevíravých 1kř.nad 0,8 m, atyp s PB vložkou, 6 závěsů</t>
  </si>
  <si>
    <t>V03 1.175 1kř.dveře : (1)</t>
  </si>
  <si>
    <t>767-V06</t>
  </si>
  <si>
    <t>V06 D+M 2x Pomocná stropní kce pro kotvení technol.dráhy s rentgenkou skiagrafického RTG kompletu dle PD</t>
  </si>
  <si>
    <t>kg</t>
  </si>
  <si>
    <t>V06 1.170 1 ks-250,5475 kg : (250,5475)</t>
  </si>
  <si>
    <t>V06 1.175 1 ks-250,5475 kg : (250,5475)</t>
  </si>
  <si>
    <t>998767202R00</t>
  </si>
  <si>
    <t>Přesun hmot pro zámečnické konstr., výšky do 12 m</t>
  </si>
  <si>
    <t>V02 1.170 PVC-sokl : (20)</t>
  </si>
  <si>
    <t>V02 1.173 PVC-sokl : (1+1)*2</t>
  </si>
  <si>
    <t>V02 1.175 PVC-sokl : (23)</t>
  </si>
  <si>
    <t>V01 lišta š.30mm : (5,9)</t>
  </si>
  <si>
    <t>783101811R00</t>
  </si>
  <si>
    <t>Odstranění nátěrů z ocel.konstrukcí "A" oškrábáním</t>
  </si>
  <si>
    <t>V04 1.171 zárubně : (2+1,25+2)*0,25*2</t>
  </si>
  <si>
    <t>783624200R00</t>
  </si>
  <si>
    <t>Nátěr synt. truhl. výrobků 2x + 1x email + 1x tmel</t>
  </si>
  <si>
    <t>V04 1.171 dveře oboustranně 2ks : (1,25*2)*2*2</t>
  </si>
  <si>
    <t>1.176 lokální oprava omítek : (2)</t>
  </si>
  <si>
    <t>1.170 malba : (73,03)</t>
  </si>
  <si>
    <t>1.175 malba : (94,75)</t>
  </si>
  <si>
    <t xml:space="preserve">Malba interiérová -  THERMOWELL  s antialergenní a antibakteriální odolností a odolností vůči </t>
  </si>
  <si>
    <t>1.170 stáv.žlab : (1,2+2,75+4,123)</t>
  </si>
  <si>
    <t>1.173 stáv.žlab : (1+1)</t>
  </si>
  <si>
    <t>1.175 stáv.žlab : (1,5+3,1+4,5)</t>
  </si>
  <si>
    <t>M21-002</t>
  </si>
  <si>
    <t>Demontáž+Zpět.montáž stáv.svítidel v podhledu</t>
  </si>
  <si>
    <t>stáv.svítidla celkem 9ks : (4+5)</t>
  </si>
  <si>
    <t>stěny : (3+3)</t>
  </si>
  <si>
    <t>spojkování a prodloužení - svítidla : (4+5)*1,5</t>
  </si>
  <si>
    <t>stáv.svítidla celkem 9ks : (4+5)*1,5</t>
  </si>
  <si>
    <t>0.035 plocha : (24,93)</t>
  </si>
  <si>
    <t>Demontáž stávajících vodovodních pákových kohoutů pod vanou</t>
  </si>
  <si>
    <t>0.035 vana-kohouty : (2)</t>
  </si>
  <si>
    <t>720-001</t>
  </si>
  <si>
    <t>D+M Výměna stávajících vodov.pákových kulových kohoutů pod vanou za nové Giacomini R250D</t>
  </si>
  <si>
    <t>0.035 vana-kohouty : (1+1)</t>
  </si>
  <si>
    <t>0.035 malba strop z 15% : (24,93)*0,15</t>
  </si>
  <si>
    <t>0.035 malba stěny z 15% : (4,97+4,785)*2*0,7*0,15</t>
  </si>
  <si>
    <t>1</t>
  </si>
  <si>
    <t>Trubka Cu průměr 8x1</t>
  </si>
  <si>
    <t>POL3_0</t>
  </si>
  <si>
    <t>2</t>
  </si>
  <si>
    <t>Trubka Cu průměr 12x1</t>
  </si>
  <si>
    <t>3</t>
  </si>
  <si>
    <t>Tvarovky Cu pr. 8</t>
  </si>
  <si>
    <t>ks</t>
  </si>
  <si>
    <t>Tvarovky Cu pr. 12</t>
  </si>
  <si>
    <t>5</t>
  </si>
  <si>
    <t>Pájka Ag 45 + pasta</t>
  </si>
  <si>
    <t>g</t>
  </si>
  <si>
    <t>6</t>
  </si>
  <si>
    <t>Propláchnutí rozvodu dusíkem</t>
  </si>
  <si>
    <t>7</t>
  </si>
  <si>
    <t>Značení potrubních rozvodů</t>
  </si>
  <si>
    <t>8</t>
  </si>
  <si>
    <t>Nátěrové hmoty</t>
  </si>
  <si>
    <t>9</t>
  </si>
  <si>
    <t>Ochranný plyn pro pájení Cu trubek dle ČSN EN ISO 7396</t>
  </si>
  <si>
    <t>10</t>
  </si>
  <si>
    <t>Ocelový chránič 26x2,6- tr. pr.18</t>
  </si>
  <si>
    <t>11</t>
  </si>
  <si>
    <t>Konzola trubek (1-3 trubky, závěs 0,5m)</t>
  </si>
  <si>
    <t>12</t>
  </si>
  <si>
    <t>Objímka na Cu tr. O 8-12</t>
  </si>
  <si>
    <t>13</t>
  </si>
  <si>
    <t>Uzávěr plynů pro 1 plyn (UP-1) vč. manometru, čidla klinického alarmu, nouzového vstupu pro každý plyn</t>
  </si>
  <si>
    <t>14</t>
  </si>
  <si>
    <t>Signalizace tlaků plynů (1 - 6 snímaných tlaků) - klinická signalizace (STP-K) - povrchová montáž</t>
  </si>
  <si>
    <t>15</t>
  </si>
  <si>
    <t>Přivedení napájení z DO pro panel klinické signalizace STP-1 + jistič 6A</t>
  </si>
  <si>
    <t>kpl</t>
  </si>
  <si>
    <t>16</t>
  </si>
  <si>
    <t>Přivedení napájení pro endoskopickou skříň ukončeno zásuvkou 230 V ve výšce 2400 mm + jištění 16 A</t>
  </si>
  <si>
    <t>17</t>
  </si>
  <si>
    <t>Přivedení datového kabelu pro endoskopickou skříň + 1xRJ45</t>
  </si>
  <si>
    <t>18</t>
  </si>
  <si>
    <t>Pospojení potrubí PE</t>
  </si>
  <si>
    <t>19</t>
  </si>
  <si>
    <t>Propojovací kabel SYKFY 2x2x0,5</t>
  </si>
  <si>
    <t>20</t>
  </si>
  <si>
    <t>Uzavírací ventil 1/4"</t>
  </si>
  <si>
    <t>21</t>
  </si>
  <si>
    <t>Napojení na stávající rozvody</t>
  </si>
  <si>
    <t>22</t>
  </si>
  <si>
    <t>Vedení montážních prací</t>
  </si>
  <si>
    <t>23</t>
  </si>
  <si>
    <t>Stavební přípomoce - sekání drážek, prostupy, výmalba</t>
  </si>
  <si>
    <t>24</t>
  </si>
  <si>
    <t>Rozkrytí a instalace podhledů v místě vedení protubí AIR400</t>
  </si>
  <si>
    <t>25</t>
  </si>
  <si>
    <t>Tlaková zkouška - úseková</t>
  </si>
  <si>
    <t>26</t>
  </si>
  <si>
    <t>Tlaková zkouška - závěrečná</t>
  </si>
  <si>
    <t>27</t>
  </si>
  <si>
    <t>Zkoušky potrubních rozvodů dle 7396-1</t>
  </si>
  <si>
    <t>28</t>
  </si>
  <si>
    <t>Výchozí revize - plynová</t>
  </si>
  <si>
    <t>29</t>
  </si>
  <si>
    <t>Výchozí revize elektro</t>
  </si>
  <si>
    <t>30</t>
  </si>
  <si>
    <t>Proškolení obsluhy, předání dokumentace</t>
  </si>
  <si>
    <t>31</t>
  </si>
  <si>
    <t>Zakreslení skutečného stavu</t>
  </si>
  <si>
    <t>32</t>
  </si>
  <si>
    <t>Dopravné</t>
  </si>
  <si>
    <t>0.062 SDK trasa vedení plynu : (0,9+8+0,8)*0,6</t>
  </si>
  <si>
    <t>0.045 SDK trasa vedení plynu : (2+2,3)*0,6</t>
  </si>
  <si>
    <t>595960034R</t>
  </si>
  <si>
    <t>Thermatec Alpha VT-S-24, 600x600x19 mm</t>
  </si>
  <si>
    <t>0.062 SDK trasa vedení plynu : (0,9+8+0,8)*1,2</t>
  </si>
  <si>
    <t>0.045 SDK trasa vedení plynu : (2+2,3)*1,2</t>
  </si>
  <si>
    <t>979990001R00</t>
  </si>
  <si>
    <t>Poplatek za skládku stavební suti</t>
  </si>
  <si>
    <t>Rehabilitační vana</t>
  </si>
  <si>
    <t>Sušící skříň pro endoskopy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</si>
</sst>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10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0" t="s">
        <v>41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8"/>
  <sheetViews>
    <sheetView showGridLines="0" tabSelected="1" topLeftCell="B20" zoomScaleNormal="100" zoomScaleSheetLayoutView="75" workbookViewId="0">
      <selection activeCell="N51" sqref="N5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1" t="s">
        <v>4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6" t="s">
        <v>24</v>
      </c>
      <c r="C2" s="77"/>
      <c r="D2" s="78" t="s">
        <v>43</v>
      </c>
      <c r="E2" s="200" t="s">
        <v>44</v>
      </c>
      <c r="F2" s="201"/>
      <c r="G2" s="201"/>
      <c r="H2" s="201"/>
      <c r="I2" s="201"/>
      <c r="J2" s="202"/>
      <c r="O2" s="1"/>
    </row>
    <row r="3" spans="1:15" ht="27" hidden="1" customHeight="1" x14ac:dyDescent="0.2">
      <c r="A3" s="2"/>
      <c r="B3" s="79"/>
      <c r="C3" s="77"/>
      <c r="D3" s="80"/>
      <c r="E3" s="203"/>
      <c r="F3" s="204"/>
      <c r="G3" s="204"/>
      <c r="H3" s="204"/>
      <c r="I3" s="204"/>
      <c r="J3" s="205"/>
    </row>
    <row r="4" spans="1:15" ht="23.25" customHeight="1" x14ac:dyDescent="0.2">
      <c r="A4" s="2"/>
      <c r="B4" s="81"/>
      <c r="C4" s="82"/>
      <c r="D4" s="83"/>
      <c r="E4" s="213"/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23</v>
      </c>
      <c r="D5" s="217"/>
      <c r="E5" s="218"/>
      <c r="F5" s="218"/>
      <c r="G5" s="218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7"/>
      <c r="E11" s="207"/>
      <c r="F11" s="207"/>
      <c r="G11" s="207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2"/>
      <c r="E12" s="212"/>
      <c r="F12" s="212"/>
      <c r="G12" s="212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6"/>
      <c r="F15" s="206"/>
      <c r="G15" s="208"/>
      <c r="H15" s="208"/>
      <c r="I15" s="208" t="s">
        <v>31</v>
      </c>
      <c r="J15" s="209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197"/>
      <c r="F16" s="198"/>
      <c r="G16" s="197"/>
      <c r="H16" s="198"/>
      <c r="I16" s="197">
        <f>SUMIF(F55:F74,A16,I55:I74)+SUMIF(F55:F74,"PSU",I55:I74)</f>
        <v>0</v>
      </c>
      <c r="J16" s="199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197"/>
      <c r="F17" s="198"/>
      <c r="G17" s="197"/>
      <c r="H17" s="198"/>
      <c r="I17" s="197">
        <f>SUMIF(F55:F74,A17,I55:I74)</f>
        <v>0</v>
      </c>
      <c r="J17" s="199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197"/>
      <c r="F18" s="198"/>
      <c r="G18" s="197"/>
      <c r="H18" s="198"/>
      <c r="I18" s="197">
        <f>SUMIF(F55:F74,A18,I55:I74)</f>
        <v>0</v>
      </c>
      <c r="J18" s="199"/>
    </row>
    <row r="19" spans="1:10" ht="23.25" customHeight="1" x14ac:dyDescent="0.2">
      <c r="A19" s="138" t="s">
        <v>96</v>
      </c>
      <c r="B19" s="38" t="s">
        <v>29</v>
      </c>
      <c r="C19" s="62"/>
      <c r="D19" s="63"/>
      <c r="E19" s="197"/>
      <c r="F19" s="198"/>
      <c r="G19" s="197"/>
      <c r="H19" s="198"/>
      <c r="I19" s="197">
        <f>SUMIF(F55:F74,A19,I55:I74)</f>
        <v>0</v>
      </c>
      <c r="J19" s="199"/>
    </row>
    <row r="20" spans="1:10" ht="23.25" customHeight="1" x14ac:dyDescent="0.2">
      <c r="A20" s="138" t="s">
        <v>97</v>
      </c>
      <c r="B20" s="38" t="s">
        <v>30</v>
      </c>
      <c r="C20" s="62"/>
      <c r="D20" s="63"/>
      <c r="E20" s="197"/>
      <c r="F20" s="198"/>
      <c r="G20" s="197"/>
      <c r="H20" s="198"/>
      <c r="I20" s="197">
        <f>SUMIF(F55:F74,A20,I55:I74)</f>
        <v>0</v>
      </c>
      <c r="J20" s="199"/>
    </row>
    <row r="21" spans="1:10" ht="23.25" customHeight="1" x14ac:dyDescent="0.2">
      <c r="A21" s="2"/>
      <c r="B21" s="48" t="s">
        <v>31</v>
      </c>
      <c r="C21" s="64"/>
      <c r="D21" s="65"/>
      <c r="E21" s="210"/>
      <c r="F21" s="211"/>
      <c r="G21" s="210"/>
      <c r="H21" s="211"/>
      <c r="I21" s="210">
        <f>SUM(I16:J20)</f>
        <v>0</v>
      </c>
      <c r="J21" s="22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6">
        <f>ZakladDPHSniVypocet</f>
        <v>0</v>
      </c>
      <c r="H23" s="227"/>
      <c r="I23" s="22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4">
        <f>A23</f>
        <v>0</v>
      </c>
      <c r="H24" s="225"/>
      <c r="I24" s="22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6">
        <f>ZakladDPHZaklVypocet</f>
        <v>0</v>
      </c>
      <c r="H25" s="227"/>
      <c r="I25" s="22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4">
        <f>A25</f>
        <v>0</v>
      </c>
      <c r="H26" s="195"/>
      <c r="I26" s="19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6">
        <f>CenaCelkem-(ZakladDPHSni+DPHSni+ZakladDPHZakl+DPHZakl)</f>
        <v>0</v>
      </c>
      <c r="H27" s="196"/>
      <c r="I27" s="196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30">
        <f>ZakladDPHSniVypocet+ZakladDPHZaklVypocet</f>
        <v>0</v>
      </c>
      <c r="H28" s="230"/>
      <c r="I28" s="230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29">
        <f>A27</f>
        <v>0</v>
      </c>
      <c r="H29" s="229"/>
      <c r="I29" s="229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1"/>
      <c r="E34" s="232"/>
      <c r="G34" s="233"/>
      <c r="H34" s="234"/>
      <c r="I34" s="234"/>
      <c r="J34" s="25"/>
    </row>
    <row r="35" spans="1:10" ht="12.75" customHeight="1" x14ac:dyDescent="0.2">
      <c r="A35" s="2"/>
      <c r="B35" s="2"/>
      <c r="D35" s="223" t="s">
        <v>2</v>
      </c>
      <c r="E35" s="22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45</v>
      </c>
      <c r="C39" s="235"/>
      <c r="D39" s="235"/>
      <c r="E39" s="235"/>
      <c r="F39" s="99">
        <f>'SO02.1 SO02.1 Pol'!AE145+'SO02.2 SO02.2 Pol'!AE190+'SO02.3 SO02.3 Pol'!AE39+'SO02.7 SO02.7 Pol'!AE72</f>
        <v>0</v>
      </c>
      <c r="G39" s="100">
        <f>'SO02.1 SO02.1 Pol'!AF145+'SO02.2 SO02.2 Pol'!AF190+'SO02.3 SO02.3 Pol'!AF39+'SO02.7 SO02.7 Pol'!AF72</f>
        <v>0</v>
      </c>
      <c r="H39" s="101">
        <f t="shared" ref="H39:H47" si="1">(F39*SazbaDPH1/100)+(G39*SazbaDPH2/100)</f>
        <v>0</v>
      </c>
      <c r="I39" s="101">
        <f t="shared" ref="I39:I47" si="2">F39+G39+H39</f>
        <v>0</v>
      </c>
      <c r="J39" s="102" t="str">
        <f t="shared" ref="J39:J47" si="3">IF(_xlfn.SINGLE(CenaCelkemVypocet)=0,"",I39/_xlfn.SINGLE(CenaCelkemVypocet)*100)</f>
        <v/>
      </c>
    </row>
    <row r="40" spans="1:10" ht="25.5" customHeight="1" x14ac:dyDescent="0.2">
      <c r="A40" s="88">
        <v>2</v>
      </c>
      <c r="B40" s="103" t="s">
        <v>46</v>
      </c>
      <c r="C40" s="236" t="s">
        <v>47</v>
      </c>
      <c r="D40" s="236"/>
      <c r="E40" s="236"/>
      <c r="F40" s="104">
        <f>'SO02.1 SO02.1 Pol'!AE145</f>
        <v>0</v>
      </c>
      <c r="G40" s="105">
        <f>'SO02.1 SO02.1 Pol'!AF145</f>
        <v>0</v>
      </c>
      <c r="H40" s="105">
        <f t="shared" si="1"/>
        <v>0</v>
      </c>
      <c r="I40" s="105">
        <f t="shared" si="2"/>
        <v>0</v>
      </c>
      <c r="J40" s="106" t="str">
        <f t="shared" si="3"/>
        <v/>
      </c>
    </row>
    <row r="41" spans="1:10" ht="25.5" customHeight="1" x14ac:dyDescent="0.2">
      <c r="A41" s="88">
        <v>3</v>
      </c>
      <c r="B41" s="107" t="s">
        <v>46</v>
      </c>
      <c r="C41" s="235" t="s">
        <v>48</v>
      </c>
      <c r="D41" s="235"/>
      <c r="E41" s="235"/>
      <c r="F41" s="108">
        <f>'SO02.1 SO02.1 Pol'!AE145</f>
        <v>0</v>
      </c>
      <c r="G41" s="101">
        <f>'SO02.1 SO02.1 Pol'!AF145</f>
        <v>0</v>
      </c>
      <c r="H41" s="101">
        <f t="shared" si="1"/>
        <v>0</v>
      </c>
      <c r="I41" s="101">
        <f t="shared" si="2"/>
        <v>0</v>
      </c>
      <c r="J41" s="102" t="str">
        <f t="shared" si="3"/>
        <v/>
      </c>
    </row>
    <row r="42" spans="1:10" ht="25.5" customHeight="1" x14ac:dyDescent="0.2">
      <c r="A42" s="88">
        <v>2</v>
      </c>
      <c r="B42" s="103" t="s">
        <v>49</v>
      </c>
      <c r="C42" s="236" t="s">
        <v>50</v>
      </c>
      <c r="D42" s="236"/>
      <c r="E42" s="236"/>
      <c r="F42" s="104">
        <f>'SO02.2 SO02.2 Pol'!AE190</f>
        <v>0</v>
      </c>
      <c r="G42" s="105">
        <f>'SO02.2 SO02.2 Pol'!AF190</f>
        <v>0</v>
      </c>
      <c r="H42" s="105">
        <f t="shared" si="1"/>
        <v>0</v>
      </c>
      <c r="I42" s="105">
        <f t="shared" si="2"/>
        <v>0</v>
      </c>
      <c r="J42" s="106" t="str">
        <f t="shared" si="3"/>
        <v/>
      </c>
    </row>
    <row r="43" spans="1:10" ht="25.5" customHeight="1" x14ac:dyDescent="0.2">
      <c r="A43" s="88">
        <v>3</v>
      </c>
      <c r="B43" s="107" t="s">
        <v>49</v>
      </c>
      <c r="C43" s="235" t="s">
        <v>48</v>
      </c>
      <c r="D43" s="235"/>
      <c r="E43" s="235"/>
      <c r="F43" s="108">
        <f>'SO02.2 SO02.2 Pol'!AE190</f>
        <v>0</v>
      </c>
      <c r="G43" s="101">
        <f>'SO02.2 SO02.2 Pol'!AF190</f>
        <v>0</v>
      </c>
      <c r="H43" s="101">
        <f t="shared" si="1"/>
        <v>0</v>
      </c>
      <c r="I43" s="101">
        <f t="shared" si="2"/>
        <v>0</v>
      </c>
      <c r="J43" s="102" t="str">
        <f t="shared" si="3"/>
        <v/>
      </c>
    </row>
    <row r="44" spans="1:10" ht="25.5" customHeight="1" x14ac:dyDescent="0.2">
      <c r="A44" s="88">
        <v>2</v>
      </c>
      <c r="B44" s="103" t="s">
        <v>51</v>
      </c>
      <c r="C44" s="236" t="s">
        <v>476</v>
      </c>
      <c r="D44" s="236"/>
      <c r="E44" s="236"/>
      <c r="F44" s="104">
        <f>'SO02.3 SO02.3 Pol'!AE39</f>
        <v>0</v>
      </c>
      <c r="G44" s="105">
        <f>'SO02.3 SO02.3 Pol'!AF39</f>
        <v>0</v>
      </c>
      <c r="H44" s="105">
        <f t="shared" si="1"/>
        <v>0</v>
      </c>
      <c r="I44" s="105">
        <f t="shared" si="2"/>
        <v>0</v>
      </c>
      <c r="J44" s="106" t="str">
        <f t="shared" si="3"/>
        <v/>
      </c>
    </row>
    <row r="45" spans="1:10" ht="25.5" customHeight="1" x14ac:dyDescent="0.2">
      <c r="A45" s="88">
        <v>3</v>
      </c>
      <c r="B45" s="107" t="s">
        <v>51</v>
      </c>
      <c r="C45" s="235" t="s">
        <v>48</v>
      </c>
      <c r="D45" s="235"/>
      <c r="E45" s="235"/>
      <c r="F45" s="108">
        <f>'SO02.3 SO02.3 Pol'!AE39</f>
        <v>0</v>
      </c>
      <c r="G45" s="101">
        <f>'SO02.3 SO02.3 Pol'!AF39</f>
        <v>0</v>
      </c>
      <c r="H45" s="101">
        <f t="shared" si="1"/>
        <v>0</v>
      </c>
      <c r="I45" s="101">
        <f t="shared" si="2"/>
        <v>0</v>
      </c>
      <c r="J45" s="102" t="str">
        <f t="shared" si="3"/>
        <v/>
      </c>
    </row>
    <row r="46" spans="1:10" ht="25.5" customHeight="1" x14ac:dyDescent="0.2">
      <c r="A46" s="88">
        <v>2</v>
      </c>
      <c r="B46" s="103" t="s">
        <v>52</v>
      </c>
      <c r="C46" s="236" t="s">
        <v>477</v>
      </c>
      <c r="D46" s="236"/>
      <c r="E46" s="236"/>
      <c r="F46" s="104">
        <f>'SO02.7 SO02.7 Pol'!AE72</f>
        <v>0</v>
      </c>
      <c r="G46" s="105">
        <f>'SO02.7 SO02.7 Pol'!AF72</f>
        <v>0</v>
      </c>
      <c r="H46" s="105">
        <f t="shared" si="1"/>
        <v>0</v>
      </c>
      <c r="I46" s="105">
        <f t="shared" si="2"/>
        <v>0</v>
      </c>
      <c r="J46" s="106" t="str">
        <f t="shared" si="3"/>
        <v/>
      </c>
    </row>
    <row r="47" spans="1:10" ht="25.5" customHeight="1" x14ac:dyDescent="0.2">
      <c r="A47" s="88">
        <v>3</v>
      </c>
      <c r="B47" s="107" t="s">
        <v>52</v>
      </c>
      <c r="C47" s="235" t="s">
        <v>48</v>
      </c>
      <c r="D47" s="235"/>
      <c r="E47" s="235"/>
      <c r="F47" s="108">
        <f>'SO02.7 SO02.7 Pol'!AE72</f>
        <v>0</v>
      </c>
      <c r="G47" s="101">
        <f>'SO02.7 SO02.7 Pol'!AF72</f>
        <v>0</v>
      </c>
      <c r="H47" s="101">
        <f t="shared" si="1"/>
        <v>0</v>
      </c>
      <c r="I47" s="101">
        <f t="shared" si="2"/>
        <v>0</v>
      </c>
      <c r="J47" s="102" t="str">
        <f t="shared" si="3"/>
        <v/>
      </c>
    </row>
    <row r="48" spans="1:10" ht="25.5" customHeight="1" x14ac:dyDescent="0.2">
      <c r="A48" s="88"/>
      <c r="B48" s="237" t="s">
        <v>53</v>
      </c>
      <c r="C48" s="238"/>
      <c r="D48" s="238"/>
      <c r="E48" s="239"/>
      <c r="F48" s="109">
        <f>SUMIF(A39:A47,"=1",F39:F47)</f>
        <v>0</v>
      </c>
      <c r="G48" s="110">
        <f>SUMIF(A39:A47,"=1",G39:G47)</f>
        <v>0</v>
      </c>
      <c r="H48" s="110">
        <f>SUMIF(A39:A47,"=1",H39:H47)</f>
        <v>0</v>
      </c>
      <c r="I48" s="110">
        <f>SUMIF(A39:A47,"=1",I39:I47)</f>
        <v>0</v>
      </c>
      <c r="J48" s="111">
        <f>SUMIF(A39:A47,"=1",J39:J47)</f>
        <v>0</v>
      </c>
    </row>
    <row r="52" spans="1:10" ht="15.75" x14ac:dyDescent="0.25">
      <c r="B52" s="120" t="s">
        <v>55</v>
      </c>
    </row>
    <row r="54" spans="1:10" ht="25.5" customHeight="1" x14ac:dyDescent="0.2">
      <c r="A54" s="122"/>
      <c r="B54" s="125" t="s">
        <v>18</v>
      </c>
      <c r="C54" s="125" t="s">
        <v>6</v>
      </c>
      <c r="D54" s="126"/>
      <c r="E54" s="126"/>
      <c r="F54" s="127" t="s">
        <v>56</v>
      </c>
      <c r="G54" s="127"/>
      <c r="H54" s="127"/>
      <c r="I54" s="127" t="s">
        <v>31</v>
      </c>
      <c r="J54" s="127" t="s">
        <v>0</v>
      </c>
    </row>
    <row r="55" spans="1:10" ht="36.75" customHeight="1" x14ac:dyDescent="0.2">
      <c r="A55" s="123"/>
      <c r="B55" s="128" t="s">
        <v>57</v>
      </c>
      <c r="C55" s="240" t="s">
        <v>58</v>
      </c>
      <c r="D55" s="241"/>
      <c r="E55" s="241"/>
      <c r="F55" s="134" t="s">
        <v>26</v>
      </c>
      <c r="G55" s="135"/>
      <c r="H55" s="135"/>
      <c r="I55" s="135">
        <f>'SO02.2 SO02.2 Pol'!G8+'SO02.7 SO02.7 Pol'!G42</f>
        <v>0</v>
      </c>
      <c r="J55" s="132" t="str">
        <f>IF(I75=0,"",I55/I75*100)</f>
        <v/>
      </c>
    </row>
    <row r="56" spans="1:10" ht="36.75" customHeight="1" x14ac:dyDescent="0.2">
      <c r="A56" s="123"/>
      <c r="B56" s="128" t="s">
        <v>59</v>
      </c>
      <c r="C56" s="240" t="s">
        <v>60</v>
      </c>
      <c r="D56" s="241"/>
      <c r="E56" s="241"/>
      <c r="F56" s="134" t="s">
        <v>26</v>
      </c>
      <c r="G56" s="135"/>
      <c r="H56" s="135"/>
      <c r="I56" s="135">
        <f>'SO02.1 SO02.1 Pol'!G8+'SO02.2 SO02.2 Pol'!G15</f>
        <v>0</v>
      </c>
      <c r="J56" s="132" t="str">
        <f>IF(I75=0,"",I56/I75*100)</f>
        <v/>
      </c>
    </row>
    <row r="57" spans="1:10" ht="36.75" customHeight="1" x14ac:dyDescent="0.2">
      <c r="A57" s="123"/>
      <c r="B57" s="128" t="s">
        <v>61</v>
      </c>
      <c r="C57" s="240" t="s">
        <v>62</v>
      </c>
      <c r="D57" s="241"/>
      <c r="E57" s="241"/>
      <c r="F57" s="134" t="s">
        <v>26</v>
      </c>
      <c r="G57" s="135"/>
      <c r="H57" s="135"/>
      <c r="I57" s="135">
        <f>'SO02.1 SO02.1 Pol'!G18+'SO02.2 SO02.2 Pol'!G24</f>
        <v>0</v>
      </c>
      <c r="J57" s="132" t="str">
        <f>IF(I75=0,"",I57/I75*100)</f>
        <v/>
      </c>
    </row>
    <row r="58" spans="1:10" ht="36.75" customHeight="1" x14ac:dyDescent="0.2">
      <c r="A58" s="123"/>
      <c r="B58" s="128" t="s">
        <v>63</v>
      </c>
      <c r="C58" s="240" t="s">
        <v>64</v>
      </c>
      <c r="D58" s="241"/>
      <c r="E58" s="241"/>
      <c r="F58" s="134" t="s">
        <v>26</v>
      </c>
      <c r="G58" s="135"/>
      <c r="H58" s="135"/>
      <c r="I58" s="135">
        <f>'SO02.1 SO02.1 Pol'!G24+'SO02.2 SO02.2 Pol'!G32</f>
        <v>0</v>
      </c>
      <c r="J58" s="132" t="str">
        <f>IF(I75=0,"",I58/I75*100)</f>
        <v/>
      </c>
    </row>
    <row r="59" spans="1:10" ht="36.75" customHeight="1" x14ac:dyDescent="0.2">
      <c r="A59" s="123"/>
      <c r="B59" s="128" t="s">
        <v>65</v>
      </c>
      <c r="C59" s="240" t="s">
        <v>66</v>
      </c>
      <c r="D59" s="241"/>
      <c r="E59" s="241"/>
      <c r="F59" s="134" t="s">
        <v>26</v>
      </c>
      <c r="G59" s="135"/>
      <c r="H59" s="135"/>
      <c r="I59" s="135">
        <f>'SO02.1 SO02.1 Pol'!G29+'SO02.2 SO02.2 Pol'!G37+'SO02.3 SO02.3 Pol'!G8+'SO02.7 SO02.7 Pol'!G49</f>
        <v>0</v>
      </c>
      <c r="J59" s="132" t="str">
        <f>IF(I75=0,"",I59/I75*100)</f>
        <v/>
      </c>
    </row>
    <row r="60" spans="1:10" ht="36.75" customHeight="1" x14ac:dyDescent="0.2">
      <c r="A60" s="123"/>
      <c r="B60" s="128" t="s">
        <v>67</v>
      </c>
      <c r="C60" s="240" t="s">
        <v>68</v>
      </c>
      <c r="D60" s="241"/>
      <c r="E60" s="241"/>
      <c r="F60" s="134" t="s">
        <v>26</v>
      </c>
      <c r="G60" s="135"/>
      <c r="H60" s="135"/>
      <c r="I60" s="135">
        <f>'SO02.1 SO02.1 Pol'!G32+'SO02.2 SO02.2 Pol'!G41+'SO02.3 SO02.3 Pol'!G11+'SO02.7 SO02.7 Pol'!G53</f>
        <v>0</v>
      </c>
      <c r="J60" s="132" t="str">
        <f>IF(I75=0,"",I60/I75*100)</f>
        <v/>
      </c>
    </row>
    <row r="61" spans="1:10" ht="36.75" customHeight="1" x14ac:dyDescent="0.2">
      <c r="A61" s="123"/>
      <c r="B61" s="128" t="s">
        <v>69</v>
      </c>
      <c r="C61" s="240" t="s">
        <v>70</v>
      </c>
      <c r="D61" s="241"/>
      <c r="E61" s="241"/>
      <c r="F61" s="134" t="s">
        <v>26</v>
      </c>
      <c r="G61" s="135"/>
      <c r="H61" s="135"/>
      <c r="I61" s="135">
        <f>'SO02.1 SO02.1 Pol'!G41+'SO02.2 SO02.2 Pol'!G51+'SO02.3 SO02.3 Pol'!G14+'SO02.7 SO02.7 Pol'!G57</f>
        <v>0</v>
      </c>
      <c r="J61" s="132" t="str">
        <f>IF(I75=0,"",I61/I75*100)</f>
        <v/>
      </c>
    </row>
    <row r="62" spans="1:10" ht="36.75" customHeight="1" x14ac:dyDescent="0.2">
      <c r="A62" s="123"/>
      <c r="B62" s="128" t="s">
        <v>71</v>
      </c>
      <c r="C62" s="240" t="s">
        <v>72</v>
      </c>
      <c r="D62" s="241"/>
      <c r="E62" s="241"/>
      <c r="F62" s="134" t="s">
        <v>26</v>
      </c>
      <c r="G62" s="135"/>
      <c r="H62" s="135"/>
      <c r="I62" s="135">
        <f>'SO02.1 SO02.1 Pol'!G76+'SO02.2 SO02.2 Pol'!G96+'SO02.3 SO02.3 Pol'!G17</f>
        <v>0</v>
      </c>
      <c r="J62" s="132" t="str">
        <f>IF(I75=0,"",I62/I75*100)</f>
        <v/>
      </c>
    </row>
    <row r="63" spans="1:10" ht="36.75" customHeight="1" x14ac:dyDescent="0.2">
      <c r="A63" s="123"/>
      <c r="B63" s="128" t="s">
        <v>73</v>
      </c>
      <c r="C63" s="240" t="s">
        <v>74</v>
      </c>
      <c r="D63" s="241"/>
      <c r="E63" s="241"/>
      <c r="F63" s="134" t="s">
        <v>27</v>
      </c>
      <c r="G63" s="135"/>
      <c r="H63" s="135"/>
      <c r="I63" s="135">
        <f>'SO02.3 SO02.3 Pol'!G19</f>
        <v>0</v>
      </c>
      <c r="J63" s="132" t="str">
        <f>IF(I75=0,"",I63/I75*100)</f>
        <v/>
      </c>
    </row>
    <row r="64" spans="1:10" ht="36.75" customHeight="1" x14ac:dyDescent="0.2">
      <c r="A64" s="123"/>
      <c r="B64" s="128" t="s">
        <v>75</v>
      </c>
      <c r="C64" s="240" t="s">
        <v>76</v>
      </c>
      <c r="D64" s="241"/>
      <c r="E64" s="241"/>
      <c r="F64" s="134" t="s">
        <v>27</v>
      </c>
      <c r="G64" s="135"/>
      <c r="H64" s="135"/>
      <c r="I64" s="135">
        <f>'SO02.7 SO02.7 Pol'!G8</f>
        <v>0</v>
      </c>
      <c r="J64" s="132" t="str">
        <f>IF(I75=0,"",I64/I75*100)</f>
        <v/>
      </c>
    </row>
    <row r="65" spans="1:10" ht="36.75" customHeight="1" x14ac:dyDescent="0.2">
      <c r="A65" s="123"/>
      <c r="B65" s="128" t="s">
        <v>77</v>
      </c>
      <c r="C65" s="240" t="s">
        <v>78</v>
      </c>
      <c r="D65" s="241"/>
      <c r="E65" s="241"/>
      <c r="F65" s="134" t="s">
        <v>27</v>
      </c>
      <c r="G65" s="135"/>
      <c r="H65" s="135"/>
      <c r="I65" s="135">
        <f>'SO02.7 SO02.7 Pol'!G30</f>
        <v>0</v>
      </c>
      <c r="J65" s="132" t="str">
        <f>IF(I75=0,"",I65/I75*100)</f>
        <v/>
      </c>
    </row>
    <row r="66" spans="1:10" ht="36.75" customHeight="1" x14ac:dyDescent="0.2">
      <c r="A66" s="123"/>
      <c r="B66" s="128" t="s">
        <v>79</v>
      </c>
      <c r="C66" s="240" t="s">
        <v>80</v>
      </c>
      <c r="D66" s="241"/>
      <c r="E66" s="241"/>
      <c r="F66" s="134" t="s">
        <v>27</v>
      </c>
      <c r="G66" s="135"/>
      <c r="H66" s="135"/>
      <c r="I66" s="135">
        <f>'SO02.1 SO02.1 Pol'!G78+'SO02.2 SO02.2 Pol'!G98</f>
        <v>0</v>
      </c>
      <c r="J66" s="132" t="str">
        <f>IF(I75=0,"",I66/I75*100)</f>
        <v/>
      </c>
    </row>
    <row r="67" spans="1:10" ht="36.75" customHeight="1" x14ac:dyDescent="0.2">
      <c r="A67" s="123"/>
      <c r="B67" s="128" t="s">
        <v>81</v>
      </c>
      <c r="C67" s="240" t="s">
        <v>82</v>
      </c>
      <c r="D67" s="241"/>
      <c r="E67" s="241"/>
      <c r="F67" s="134" t="s">
        <v>27</v>
      </c>
      <c r="G67" s="135"/>
      <c r="H67" s="135"/>
      <c r="I67" s="135">
        <f>'SO02.2 SO02.2 Pol'!G109</f>
        <v>0</v>
      </c>
      <c r="J67" s="132" t="str">
        <f>IF(I75=0,"",I67/I75*100)</f>
        <v/>
      </c>
    </row>
    <row r="68" spans="1:10" ht="36.75" customHeight="1" x14ac:dyDescent="0.2">
      <c r="A68" s="123"/>
      <c r="B68" s="128" t="s">
        <v>83</v>
      </c>
      <c r="C68" s="240" t="s">
        <v>84</v>
      </c>
      <c r="D68" s="241"/>
      <c r="E68" s="241"/>
      <c r="F68" s="134" t="s">
        <v>27</v>
      </c>
      <c r="G68" s="135"/>
      <c r="H68" s="135"/>
      <c r="I68" s="135">
        <f>'SO02.1 SO02.1 Pol'!G86+'SO02.2 SO02.2 Pol'!G114</f>
        <v>0</v>
      </c>
      <c r="J68" s="132" t="str">
        <f>IF(I75=0,"",I68/I75*100)</f>
        <v/>
      </c>
    </row>
    <row r="69" spans="1:10" ht="36.75" customHeight="1" x14ac:dyDescent="0.2">
      <c r="A69" s="123"/>
      <c r="B69" s="128" t="s">
        <v>85</v>
      </c>
      <c r="C69" s="240" t="s">
        <v>86</v>
      </c>
      <c r="D69" s="241"/>
      <c r="E69" s="241"/>
      <c r="F69" s="134" t="s">
        <v>27</v>
      </c>
      <c r="G69" s="135"/>
      <c r="H69" s="135"/>
      <c r="I69" s="135">
        <f>'SO02.1 SO02.1 Pol'!G104</f>
        <v>0</v>
      </c>
      <c r="J69" s="132" t="str">
        <f>IF(I75=0,"",I69/I75*100)</f>
        <v/>
      </c>
    </row>
    <row r="70" spans="1:10" ht="36.75" customHeight="1" x14ac:dyDescent="0.2">
      <c r="A70" s="123"/>
      <c r="B70" s="128" t="s">
        <v>87</v>
      </c>
      <c r="C70" s="240" t="s">
        <v>88</v>
      </c>
      <c r="D70" s="241"/>
      <c r="E70" s="241"/>
      <c r="F70" s="134" t="s">
        <v>27</v>
      </c>
      <c r="G70" s="135"/>
      <c r="H70" s="135"/>
      <c r="I70" s="135">
        <f>'SO02.1 SO02.1 Pol'!G110+'SO02.2 SO02.2 Pol'!G138</f>
        <v>0</v>
      </c>
      <c r="J70" s="132" t="str">
        <f>IF(I75=0,"",I70/I75*100)</f>
        <v/>
      </c>
    </row>
    <row r="71" spans="1:10" ht="36.75" customHeight="1" x14ac:dyDescent="0.2">
      <c r="A71" s="123"/>
      <c r="B71" s="128" t="s">
        <v>89</v>
      </c>
      <c r="C71" s="240" t="s">
        <v>90</v>
      </c>
      <c r="D71" s="241"/>
      <c r="E71" s="241"/>
      <c r="F71" s="134" t="s">
        <v>27</v>
      </c>
      <c r="G71" s="135"/>
      <c r="H71" s="135"/>
      <c r="I71" s="135">
        <f>'SO02.1 SO02.1 Pol'!G115+'SO02.2 SO02.2 Pol'!G147+'SO02.3 SO02.3 Pol'!G22</f>
        <v>0</v>
      </c>
      <c r="J71" s="132" t="str">
        <f>IF(I75=0,"",I71/I75*100)</f>
        <v/>
      </c>
    </row>
    <row r="72" spans="1:10" ht="36.75" customHeight="1" x14ac:dyDescent="0.2">
      <c r="A72" s="123"/>
      <c r="B72" s="128" t="s">
        <v>91</v>
      </c>
      <c r="C72" s="240" t="s">
        <v>92</v>
      </c>
      <c r="D72" s="241"/>
      <c r="E72" s="241"/>
      <c r="F72" s="134" t="s">
        <v>28</v>
      </c>
      <c r="G72" s="135"/>
      <c r="H72" s="135"/>
      <c r="I72" s="135">
        <f>'SO02.1 SO02.1 Pol'!G127+'SO02.2 SO02.2 Pol'!G164</f>
        <v>0</v>
      </c>
      <c r="J72" s="132" t="str">
        <f>IF(I75=0,"",I72/I75*100)</f>
        <v/>
      </c>
    </row>
    <row r="73" spans="1:10" ht="36.75" customHeight="1" x14ac:dyDescent="0.2">
      <c r="A73" s="123"/>
      <c r="B73" s="128" t="s">
        <v>93</v>
      </c>
      <c r="C73" s="240" t="s">
        <v>94</v>
      </c>
      <c r="D73" s="241"/>
      <c r="E73" s="241"/>
      <c r="F73" s="134" t="s">
        <v>95</v>
      </c>
      <c r="G73" s="135"/>
      <c r="H73" s="135"/>
      <c r="I73" s="135">
        <f>'SO02.1 SO02.1 Pol'!G134+'SO02.2 SO02.2 Pol'!G179+'SO02.7 SO02.7 Pol'!G61</f>
        <v>0</v>
      </c>
      <c r="J73" s="132" t="str">
        <f>IF(I75=0,"",I73/I75*100)</f>
        <v/>
      </c>
    </row>
    <row r="74" spans="1:10" ht="36.75" customHeight="1" x14ac:dyDescent="0.2">
      <c r="A74" s="123"/>
      <c r="B74" s="128" t="s">
        <v>96</v>
      </c>
      <c r="C74" s="240" t="s">
        <v>29</v>
      </c>
      <c r="D74" s="241"/>
      <c r="E74" s="241"/>
      <c r="F74" s="134" t="s">
        <v>96</v>
      </c>
      <c r="G74" s="135"/>
      <c r="H74" s="135"/>
      <c r="I74" s="135">
        <f>'SO02.1 SO02.1 Pol'!G141+'SO02.2 SO02.2 Pol'!G186+'SO02.3 SO02.3 Pol'!G35+'SO02.7 SO02.7 Pol'!G68</f>
        <v>0</v>
      </c>
      <c r="J74" s="132" t="str">
        <f>IF(I75=0,"",I74/I75*100)</f>
        <v/>
      </c>
    </row>
    <row r="75" spans="1:10" ht="25.5" customHeight="1" x14ac:dyDescent="0.2">
      <c r="A75" s="124"/>
      <c r="B75" s="129" t="s">
        <v>1</v>
      </c>
      <c r="C75" s="130"/>
      <c r="D75" s="131"/>
      <c r="E75" s="131"/>
      <c r="F75" s="136"/>
      <c r="G75" s="137"/>
      <c r="H75" s="137"/>
      <c r="I75" s="137">
        <f>SUM(I55:I74)</f>
        <v>0</v>
      </c>
      <c r="J75" s="133">
        <f>SUM(J55:J74)</f>
        <v>0</v>
      </c>
    </row>
    <row r="76" spans="1:10" x14ac:dyDescent="0.2">
      <c r="F76" s="86"/>
      <c r="G76" s="86"/>
      <c r="H76" s="86"/>
      <c r="I76" s="86"/>
      <c r="J76" s="87"/>
    </row>
    <row r="77" spans="1:10" x14ac:dyDescent="0.2">
      <c r="F77" s="86"/>
      <c r="G77" s="86"/>
      <c r="H77" s="86"/>
      <c r="I77" s="86"/>
      <c r="J77" s="87"/>
    </row>
    <row r="78" spans="1:10" x14ac:dyDescent="0.2">
      <c r="F78" s="86"/>
      <c r="G78" s="86"/>
      <c r="H78" s="86"/>
      <c r="I78" s="86"/>
      <c r="J78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C47:E47"/>
    <mergeCell ref="B48:E4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50" t="s">
        <v>8</v>
      </c>
      <c r="B2" s="49"/>
      <c r="C2" s="244"/>
      <c r="D2" s="244"/>
      <c r="E2" s="244"/>
      <c r="F2" s="244"/>
      <c r="G2" s="245"/>
    </row>
    <row r="3" spans="1:7" ht="24.95" customHeight="1" x14ac:dyDescent="0.2">
      <c r="A3" s="50" t="s">
        <v>9</v>
      </c>
      <c r="B3" s="49"/>
      <c r="C3" s="244"/>
      <c r="D3" s="244"/>
      <c r="E3" s="244"/>
      <c r="F3" s="244"/>
      <c r="G3" s="245"/>
    </row>
    <row r="4" spans="1:7" ht="24.95" customHeight="1" x14ac:dyDescent="0.2">
      <c r="A4" s="50" t="s">
        <v>10</v>
      </c>
      <c r="B4" s="49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EDB3E-241D-448C-99FB-F0D9422AFB7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98</v>
      </c>
    </row>
    <row r="2" spans="1:60" ht="24.95" customHeight="1" x14ac:dyDescent="0.2">
      <c r="A2" s="139" t="s">
        <v>8</v>
      </c>
      <c r="B2" s="49" t="s">
        <v>43</v>
      </c>
      <c r="C2" s="259" t="s">
        <v>44</v>
      </c>
      <c r="D2" s="260"/>
      <c r="E2" s="260"/>
      <c r="F2" s="260"/>
      <c r="G2" s="261"/>
      <c r="AG2" t="s">
        <v>99</v>
      </c>
    </row>
    <row r="3" spans="1:60" ht="24.95" customHeight="1" x14ac:dyDescent="0.2">
      <c r="A3" s="139" t="s">
        <v>9</v>
      </c>
      <c r="B3" s="49" t="s">
        <v>46</v>
      </c>
      <c r="C3" s="259" t="s">
        <v>47</v>
      </c>
      <c r="D3" s="260"/>
      <c r="E3" s="260"/>
      <c r="F3" s="260"/>
      <c r="G3" s="261"/>
      <c r="AC3" s="121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46</v>
      </c>
      <c r="C4" s="262" t="s">
        <v>48</v>
      </c>
      <c r="D4" s="263"/>
      <c r="E4" s="263"/>
      <c r="F4" s="263"/>
      <c r="G4" s="264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123</v>
      </c>
      <c r="B8" s="163" t="s">
        <v>59</v>
      </c>
      <c r="C8" s="182" t="s">
        <v>60</v>
      </c>
      <c r="D8" s="164"/>
      <c r="E8" s="165"/>
      <c r="F8" s="166"/>
      <c r="G8" s="167">
        <f>SUMIF(AG9:AG17,"&lt;&gt;NOR",G9:G17)</f>
        <v>0</v>
      </c>
      <c r="H8" s="161"/>
      <c r="I8" s="161">
        <f>SUM(I9:I17)</f>
        <v>0</v>
      </c>
      <c r="J8" s="161"/>
      <c r="K8" s="161">
        <f>SUM(K9:K17)</f>
        <v>0</v>
      </c>
      <c r="L8" s="161"/>
      <c r="M8" s="161">
        <f>SUM(M9:M17)</f>
        <v>0</v>
      </c>
      <c r="N8" s="161"/>
      <c r="O8" s="161">
        <f>SUM(O9:O17)</f>
        <v>0.57000000000000006</v>
      </c>
      <c r="P8" s="161"/>
      <c r="Q8" s="161">
        <f>SUM(Q9:Q17)</f>
        <v>0</v>
      </c>
      <c r="R8" s="161"/>
      <c r="S8" s="161"/>
      <c r="T8" s="161"/>
      <c r="U8" s="161"/>
      <c r="V8" s="161">
        <f>SUM(V9:V17)</f>
        <v>11.3</v>
      </c>
      <c r="W8" s="161"/>
      <c r="X8" s="161"/>
      <c r="AG8" t="s">
        <v>124</v>
      </c>
    </row>
    <row r="9" spans="1:60" outlineLevel="1" x14ac:dyDescent="0.2">
      <c r="A9" s="168">
        <v>1</v>
      </c>
      <c r="B9" s="169" t="s">
        <v>125</v>
      </c>
      <c r="C9" s="183" t="s">
        <v>126</v>
      </c>
      <c r="D9" s="170" t="s">
        <v>127</v>
      </c>
      <c r="E9" s="171">
        <v>2.625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4.4139999999999999E-2</v>
      </c>
      <c r="O9" s="157">
        <f>ROUND(E9*N9,2)</f>
        <v>0.12</v>
      </c>
      <c r="P9" s="157">
        <v>0</v>
      </c>
      <c r="Q9" s="157">
        <f>ROUND(E9*P9,2)</f>
        <v>0</v>
      </c>
      <c r="R9" s="157"/>
      <c r="S9" s="157" t="s">
        <v>128</v>
      </c>
      <c r="T9" s="157" t="s">
        <v>129</v>
      </c>
      <c r="U9" s="157">
        <v>0.6</v>
      </c>
      <c r="V9" s="157">
        <f>ROUND(E9*U9,2)</f>
        <v>1.58</v>
      </c>
      <c r="W9" s="157"/>
      <c r="X9" s="157" t="s">
        <v>130</v>
      </c>
      <c r="Y9" s="147"/>
      <c r="Z9" s="147"/>
      <c r="AA9" s="147"/>
      <c r="AB9" s="147"/>
      <c r="AC9" s="147"/>
      <c r="AD9" s="147"/>
      <c r="AE9" s="147"/>
      <c r="AF9" s="147"/>
      <c r="AG9" s="147" t="s">
        <v>131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84" t="s">
        <v>132</v>
      </c>
      <c r="D10" s="159"/>
      <c r="E10" s="160">
        <v>2.625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133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8">
        <v>2</v>
      </c>
      <c r="B11" s="169" t="s">
        <v>134</v>
      </c>
      <c r="C11" s="183" t="s">
        <v>135</v>
      </c>
      <c r="D11" s="170" t="s">
        <v>127</v>
      </c>
      <c r="E11" s="171">
        <v>7.25</v>
      </c>
      <c r="F11" s="172"/>
      <c r="G11" s="173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7">
        <v>6.3499999999999997E-3</v>
      </c>
      <c r="O11" s="157">
        <f>ROUND(E11*N11,2)</f>
        <v>0.05</v>
      </c>
      <c r="P11" s="157">
        <v>0</v>
      </c>
      <c r="Q11" s="157">
        <f>ROUND(E11*P11,2)</f>
        <v>0</v>
      </c>
      <c r="R11" s="157"/>
      <c r="S11" s="157" t="s">
        <v>128</v>
      </c>
      <c r="T11" s="157" t="s">
        <v>129</v>
      </c>
      <c r="U11" s="157">
        <v>0.32</v>
      </c>
      <c r="V11" s="157">
        <f>ROUND(E11*U11,2)</f>
        <v>2.3199999999999998</v>
      </c>
      <c r="W11" s="157"/>
      <c r="X11" s="157" t="s">
        <v>130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131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184" t="s">
        <v>136</v>
      </c>
      <c r="D12" s="159"/>
      <c r="E12" s="160">
        <v>2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133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184" t="s">
        <v>137</v>
      </c>
      <c r="D13" s="159"/>
      <c r="E13" s="160">
        <v>2.625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133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184" t="s">
        <v>132</v>
      </c>
      <c r="D14" s="159"/>
      <c r="E14" s="160">
        <v>2.625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133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68">
        <v>3</v>
      </c>
      <c r="B15" s="169" t="s">
        <v>138</v>
      </c>
      <c r="C15" s="183" t="s">
        <v>139</v>
      </c>
      <c r="D15" s="170" t="s">
        <v>127</v>
      </c>
      <c r="E15" s="171">
        <v>4.625</v>
      </c>
      <c r="F15" s="172"/>
      <c r="G15" s="173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21</v>
      </c>
      <c r="M15" s="157">
        <f>G15*(1+L15/100)</f>
        <v>0</v>
      </c>
      <c r="N15" s="157">
        <v>8.6249999999999993E-2</v>
      </c>
      <c r="O15" s="157">
        <f>ROUND(E15*N15,2)</f>
        <v>0.4</v>
      </c>
      <c r="P15" s="157">
        <v>0</v>
      </c>
      <c r="Q15" s="157">
        <f>ROUND(E15*P15,2)</f>
        <v>0</v>
      </c>
      <c r="R15" s="157"/>
      <c r="S15" s="157" t="s">
        <v>128</v>
      </c>
      <c r="T15" s="157" t="s">
        <v>129</v>
      </c>
      <c r="U15" s="157">
        <v>1.6</v>
      </c>
      <c r="V15" s="157">
        <f>ROUND(E15*U15,2)</f>
        <v>7.4</v>
      </c>
      <c r="W15" s="157"/>
      <c r="X15" s="157" t="s">
        <v>130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131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184" t="s">
        <v>137</v>
      </c>
      <c r="D16" s="159"/>
      <c r="E16" s="160">
        <v>2.625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133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54"/>
      <c r="B17" s="155"/>
      <c r="C17" s="184" t="s">
        <v>136</v>
      </c>
      <c r="D17" s="159"/>
      <c r="E17" s="160">
        <v>2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133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x14ac:dyDescent="0.2">
      <c r="A18" s="162" t="s">
        <v>123</v>
      </c>
      <c r="B18" s="163" t="s">
        <v>61</v>
      </c>
      <c r="C18" s="182" t="s">
        <v>62</v>
      </c>
      <c r="D18" s="164"/>
      <c r="E18" s="165"/>
      <c r="F18" s="166"/>
      <c r="G18" s="167">
        <f>SUMIF(AG19:AG23,"&lt;&gt;NOR",G19:G23)</f>
        <v>0</v>
      </c>
      <c r="H18" s="161"/>
      <c r="I18" s="161">
        <f>SUM(I19:I23)</f>
        <v>0</v>
      </c>
      <c r="J18" s="161"/>
      <c r="K18" s="161">
        <f>SUM(K19:K23)</f>
        <v>0</v>
      </c>
      <c r="L18" s="161"/>
      <c r="M18" s="161">
        <f>SUM(M19:M23)</f>
        <v>0</v>
      </c>
      <c r="N18" s="161"/>
      <c r="O18" s="161">
        <f>SUM(O19:O23)</f>
        <v>0.88</v>
      </c>
      <c r="P18" s="161"/>
      <c r="Q18" s="161">
        <f>SUM(Q19:Q23)</f>
        <v>0</v>
      </c>
      <c r="R18" s="161"/>
      <c r="S18" s="161"/>
      <c r="T18" s="161"/>
      <c r="U18" s="161"/>
      <c r="V18" s="161">
        <f>SUM(V19:V23)</f>
        <v>11.8</v>
      </c>
      <c r="W18" s="161"/>
      <c r="X18" s="161"/>
      <c r="AG18" t="s">
        <v>124</v>
      </c>
    </row>
    <row r="19" spans="1:60" ht="22.5" outlineLevel="1" x14ac:dyDescent="0.2">
      <c r="A19" s="168">
        <v>4</v>
      </c>
      <c r="B19" s="169" t="s">
        <v>140</v>
      </c>
      <c r="C19" s="183" t="s">
        <v>141</v>
      </c>
      <c r="D19" s="170" t="s">
        <v>142</v>
      </c>
      <c r="E19" s="171">
        <v>0.06</v>
      </c>
      <c r="F19" s="172"/>
      <c r="G19" s="173">
        <f>ROUND(E19*F19,2)</f>
        <v>0</v>
      </c>
      <c r="H19" s="158"/>
      <c r="I19" s="157">
        <f>ROUND(E19*H19,2)</f>
        <v>0</v>
      </c>
      <c r="J19" s="158"/>
      <c r="K19" s="157">
        <f>ROUND(E19*J19,2)</f>
        <v>0</v>
      </c>
      <c r="L19" s="157">
        <v>21</v>
      </c>
      <c r="M19" s="157">
        <f>G19*(1+L19/100)</f>
        <v>0</v>
      </c>
      <c r="N19" s="157">
        <v>2.5</v>
      </c>
      <c r="O19" s="157">
        <f>ROUND(E19*N19,2)</f>
        <v>0.15</v>
      </c>
      <c r="P19" s="157">
        <v>0</v>
      </c>
      <c r="Q19" s="157">
        <f>ROUND(E19*P19,2)</f>
        <v>0</v>
      </c>
      <c r="R19" s="157"/>
      <c r="S19" s="157" t="s">
        <v>128</v>
      </c>
      <c r="T19" s="157" t="s">
        <v>143</v>
      </c>
      <c r="U19" s="157">
        <v>5.33</v>
      </c>
      <c r="V19" s="157">
        <f>ROUND(E19*U19,2)</f>
        <v>0.32</v>
      </c>
      <c r="W19" s="157"/>
      <c r="X19" s="157" t="s">
        <v>130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131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84" t="s">
        <v>144</v>
      </c>
      <c r="D20" s="159"/>
      <c r="E20" s="160">
        <v>0.06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133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68">
        <v>5</v>
      </c>
      <c r="B21" s="169" t="s">
        <v>145</v>
      </c>
      <c r="C21" s="183" t="s">
        <v>146</v>
      </c>
      <c r="D21" s="170" t="s">
        <v>127</v>
      </c>
      <c r="E21" s="171">
        <v>41</v>
      </c>
      <c r="F21" s="172"/>
      <c r="G21" s="173">
        <f>ROUND(E21*F21,2)</f>
        <v>0</v>
      </c>
      <c r="H21" s="158"/>
      <c r="I21" s="157">
        <f>ROUND(E21*H21,2)</f>
        <v>0</v>
      </c>
      <c r="J21" s="158"/>
      <c r="K21" s="157">
        <f>ROUND(E21*J21,2)</f>
        <v>0</v>
      </c>
      <c r="L21" s="157">
        <v>21</v>
      </c>
      <c r="M21" s="157">
        <f>G21*(1+L21/100)</f>
        <v>0</v>
      </c>
      <c r="N21" s="157">
        <v>1.7850000000000001E-2</v>
      </c>
      <c r="O21" s="157">
        <f>ROUND(E21*N21,2)</f>
        <v>0.73</v>
      </c>
      <c r="P21" s="157">
        <v>0</v>
      </c>
      <c r="Q21" s="157">
        <f>ROUND(E21*P21,2)</f>
        <v>0</v>
      </c>
      <c r="R21" s="157"/>
      <c r="S21" s="157" t="s">
        <v>128</v>
      </c>
      <c r="T21" s="157" t="s">
        <v>129</v>
      </c>
      <c r="U21" s="157">
        <v>0.28000000000000003</v>
      </c>
      <c r="V21" s="157">
        <f>ROUND(E21*U21,2)</f>
        <v>11.48</v>
      </c>
      <c r="W21" s="157"/>
      <c r="X21" s="157" t="s">
        <v>130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131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184" t="s">
        <v>147</v>
      </c>
      <c r="D22" s="159"/>
      <c r="E22" s="160">
        <v>40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133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84" t="s">
        <v>148</v>
      </c>
      <c r="D23" s="159"/>
      <c r="E23" s="160">
        <v>1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7"/>
      <c r="Z23" s="147"/>
      <c r="AA23" s="147"/>
      <c r="AB23" s="147"/>
      <c r="AC23" s="147"/>
      <c r="AD23" s="147"/>
      <c r="AE23" s="147"/>
      <c r="AF23" s="147"/>
      <c r="AG23" s="147" t="s">
        <v>133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x14ac:dyDescent="0.2">
      <c r="A24" s="162" t="s">
        <v>123</v>
      </c>
      <c r="B24" s="163" t="s">
        <v>63</v>
      </c>
      <c r="C24" s="182" t="s">
        <v>64</v>
      </c>
      <c r="D24" s="164"/>
      <c r="E24" s="165"/>
      <c r="F24" s="166"/>
      <c r="G24" s="167">
        <f>SUMIF(AG25:AG28,"&lt;&gt;NOR",G25:G28)</f>
        <v>0</v>
      </c>
      <c r="H24" s="161"/>
      <c r="I24" s="161">
        <f>SUM(I25:I28)</f>
        <v>0</v>
      </c>
      <c r="J24" s="161"/>
      <c r="K24" s="161">
        <f>SUM(K25:K28)</f>
        <v>0</v>
      </c>
      <c r="L24" s="161"/>
      <c r="M24" s="161">
        <f>SUM(M25:M28)</f>
        <v>0</v>
      </c>
      <c r="N24" s="161"/>
      <c r="O24" s="161">
        <f>SUM(O25:O28)</f>
        <v>0.05</v>
      </c>
      <c r="P24" s="161"/>
      <c r="Q24" s="161">
        <f>SUM(Q25:Q28)</f>
        <v>0</v>
      </c>
      <c r="R24" s="161"/>
      <c r="S24" s="161"/>
      <c r="T24" s="161"/>
      <c r="U24" s="161"/>
      <c r="V24" s="161">
        <f>SUM(V25:V28)</f>
        <v>1.86</v>
      </c>
      <c r="W24" s="161"/>
      <c r="X24" s="161"/>
      <c r="AG24" t="s">
        <v>124</v>
      </c>
    </row>
    <row r="25" spans="1:60" outlineLevel="1" x14ac:dyDescent="0.2">
      <c r="A25" s="168">
        <v>6</v>
      </c>
      <c r="B25" s="169" t="s">
        <v>149</v>
      </c>
      <c r="C25" s="183" t="s">
        <v>150</v>
      </c>
      <c r="D25" s="170" t="s">
        <v>151</v>
      </c>
      <c r="E25" s="171">
        <v>1</v>
      </c>
      <c r="F25" s="172"/>
      <c r="G25" s="173">
        <f>ROUND(E25*F25,2)</f>
        <v>0</v>
      </c>
      <c r="H25" s="158"/>
      <c r="I25" s="157">
        <f>ROUND(E25*H25,2)</f>
        <v>0</v>
      </c>
      <c r="J25" s="158"/>
      <c r="K25" s="157">
        <f>ROUND(E25*J25,2)</f>
        <v>0</v>
      </c>
      <c r="L25" s="157">
        <v>21</v>
      </c>
      <c r="M25" s="157">
        <f>G25*(1+L25/100)</f>
        <v>0</v>
      </c>
      <c r="N25" s="157">
        <v>1.8970000000000001E-2</v>
      </c>
      <c r="O25" s="157">
        <f>ROUND(E25*N25,2)</f>
        <v>0.02</v>
      </c>
      <c r="P25" s="157">
        <v>0</v>
      </c>
      <c r="Q25" s="157">
        <f>ROUND(E25*P25,2)</f>
        <v>0</v>
      </c>
      <c r="R25" s="157"/>
      <c r="S25" s="157" t="s">
        <v>128</v>
      </c>
      <c r="T25" s="157" t="s">
        <v>129</v>
      </c>
      <c r="U25" s="157">
        <v>1.86</v>
      </c>
      <c r="V25" s="157">
        <f>ROUND(E25*U25,2)</f>
        <v>1.86</v>
      </c>
      <c r="W25" s="157"/>
      <c r="X25" s="157" t="s">
        <v>130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131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184" t="s">
        <v>152</v>
      </c>
      <c r="D26" s="159"/>
      <c r="E26" s="160">
        <v>1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7"/>
      <c r="Z26" s="147"/>
      <c r="AA26" s="147"/>
      <c r="AB26" s="147"/>
      <c r="AC26" s="147"/>
      <c r="AD26" s="147"/>
      <c r="AE26" s="147"/>
      <c r="AF26" s="147"/>
      <c r="AG26" s="147" t="s">
        <v>133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2.5" outlineLevel="1" x14ac:dyDescent="0.2">
      <c r="A27" s="168">
        <v>7</v>
      </c>
      <c r="B27" s="169" t="s">
        <v>153</v>
      </c>
      <c r="C27" s="183" t="s">
        <v>154</v>
      </c>
      <c r="D27" s="170" t="s">
        <v>151</v>
      </c>
      <c r="E27" s="171">
        <v>1</v>
      </c>
      <c r="F27" s="172"/>
      <c r="G27" s="173">
        <f>ROUND(E27*F27,2)</f>
        <v>0</v>
      </c>
      <c r="H27" s="158"/>
      <c r="I27" s="157">
        <f>ROUND(E27*H27,2)</f>
        <v>0</v>
      </c>
      <c r="J27" s="158"/>
      <c r="K27" s="157">
        <f>ROUND(E27*J27,2)</f>
        <v>0</v>
      </c>
      <c r="L27" s="157">
        <v>21</v>
      </c>
      <c r="M27" s="157">
        <f>G27*(1+L27/100)</f>
        <v>0</v>
      </c>
      <c r="N27" s="157">
        <v>2.5999999999999999E-2</v>
      </c>
      <c r="O27" s="157">
        <f>ROUND(E27*N27,2)</f>
        <v>0.03</v>
      </c>
      <c r="P27" s="157">
        <v>0</v>
      </c>
      <c r="Q27" s="157">
        <f>ROUND(E27*P27,2)</f>
        <v>0</v>
      </c>
      <c r="R27" s="157"/>
      <c r="S27" s="157" t="s">
        <v>155</v>
      </c>
      <c r="T27" s="157" t="s">
        <v>143</v>
      </c>
      <c r="U27" s="157">
        <v>0</v>
      </c>
      <c r="V27" s="157">
        <f>ROUND(E27*U27,2)</f>
        <v>0</v>
      </c>
      <c r="W27" s="157"/>
      <c r="X27" s="157" t="s">
        <v>156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157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184" t="s">
        <v>158</v>
      </c>
      <c r="D28" s="159"/>
      <c r="E28" s="160">
        <v>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7"/>
      <c r="Z28" s="147"/>
      <c r="AA28" s="147"/>
      <c r="AB28" s="147"/>
      <c r="AC28" s="147"/>
      <c r="AD28" s="147"/>
      <c r="AE28" s="147"/>
      <c r="AF28" s="147"/>
      <c r="AG28" s="147" t="s">
        <v>133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x14ac:dyDescent="0.2">
      <c r="A29" s="162" t="s">
        <v>123</v>
      </c>
      <c r="B29" s="163" t="s">
        <v>65</v>
      </c>
      <c r="C29" s="182" t="s">
        <v>66</v>
      </c>
      <c r="D29" s="164"/>
      <c r="E29" s="165"/>
      <c r="F29" s="166"/>
      <c r="G29" s="167">
        <f>SUMIF(AG30:AG31,"&lt;&gt;NOR",G30:G31)</f>
        <v>0</v>
      </c>
      <c r="H29" s="161"/>
      <c r="I29" s="161">
        <f>SUM(I30:I31)</f>
        <v>0</v>
      </c>
      <c r="J29" s="161"/>
      <c r="K29" s="161">
        <f>SUM(K30:K31)</f>
        <v>0</v>
      </c>
      <c r="L29" s="161"/>
      <c r="M29" s="161">
        <f>SUM(M30:M31)</f>
        <v>0</v>
      </c>
      <c r="N29" s="161"/>
      <c r="O29" s="161">
        <f>SUM(O30:O31)</f>
        <v>0.23</v>
      </c>
      <c r="P29" s="161"/>
      <c r="Q29" s="161">
        <f>SUM(Q30:Q31)</f>
        <v>0</v>
      </c>
      <c r="R29" s="161"/>
      <c r="S29" s="161"/>
      <c r="T29" s="161"/>
      <c r="U29" s="161"/>
      <c r="V29" s="161">
        <f>SUM(V30:V31)</f>
        <v>10.18</v>
      </c>
      <c r="W29" s="161"/>
      <c r="X29" s="161"/>
      <c r="AG29" t="s">
        <v>124</v>
      </c>
    </row>
    <row r="30" spans="1:60" outlineLevel="1" x14ac:dyDescent="0.2">
      <c r="A30" s="168">
        <v>8</v>
      </c>
      <c r="B30" s="169" t="s">
        <v>159</v>
      </c>
      <c r="C30" s="183" t="s">
        <v>160</v>
      </c>
      <c r="D30" s="170" t="s">
        <v>127</v>
      </c>
      <c r="E30" s="171">
        <v>39.14</v>
      </c>
      <c r="F30" s="172"/>
      <c r="G30" s="173">
        <f>ROUND(E30*F30,2)</f>
        <v>0</v>
      </c>
      <c r="H30" s="158"/>
      <c r="I30" s="157">
        <f>ROUND(E30*H30,2)</f>
        <v>0</v>
      </c>
      <c r="J30" s="158"/>
      <c r="K30" s="157">
        <f>ROUND(E30*J30,2)</f>
        <v>0</v>
      </c>
      <c r="L30" s="157">
        <v>21</v>
      </c>
      <c r="M30" s="157">
        <f>G30*(1+L30/100)</f>
        <v>0</v>
      </c>
      <c r="N30" s="157">
        <v>5.9199999999999999E-3</v>
      </c>
      <c r="O30" s="157">
        <f>ROUND(E30*N30,2)</f>
        <v>0.23</v>
      </c>
      <c r="P30" s="157">
        <v>0</v>
      </c>
      <c r="Q30" s="157">
        <f>ROUND(E30*P30,2)</f>
        <v>0</v>
      </c>
      <c r="R30" s="157"/>
      <c r="S30" s="157" t="s">
        <v>128</v>
      </c>
      <c r="T30" s="157" t="s">
        <v>129</v>
      </c>
      <c r="U30" s="157">
        <v>0.26</v>
      </c>
      <c r="V30" s="157">
        <f>ROUND(E30*U30,2)</f>
        <v>10.18</v>
      </c>
      <c r="W30" s="157"/>
      <c r="X30" s="157" t="s">
        <v>130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161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4" t="s">
        <v>162</v>
      </c>
      <c r="D31" s="159"/>
      <c r="E31" s="160">
        <v>39.14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133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5.5" x14ac:dyDescent="0.2">
      <c r="A32" s="162" t="s">
        <v>123</v>
      </c>
      <c r="B32" s="163" t="s">
        <v>67</v>
      </c>
      <c r="C32" s="182" t="s">
        <v>68</v>
      </c>
      <c r="D32" s="164"/>
      <c r="E32" s="165"/>
      <c r="F32" s="166"/>
      <c r="G32" s="167">
        <f>SUMIF(AG33:AG40,"&lt;&gt;NOR",G33:G40)</f>
        <v>0</v>
      </c>
      <c r="H32" s="161"/>
      <c r="I32" s="161">
        <f>SUM(I33:I40)</f>
        <v>0</v>
      </c>
      <c r="J32" s="161"/>
      <c r="K32" s="161">
        <f>SUM(K33:K40)</f>
        <v>0</v>
      </c>
      <c r="L32" s="161"/>
      <c r="M32" s="161">
        <f>SUM(M33:M40)</f>
        <v>0</v>
      </c>
      <c r="N32" s="161"/>
      <c r="O32" s="161">
        <f>SUM(O33:O40)</f>
        <v>0</v>
      </c>
      <c r="P32" s="161"/>
      <c r="Q32" s="161">
        <f>SUM(Q33:Q40)</f>
        <v>0</v>
      </c>
      <c r="R32" s="161"/>
      <c r="S32" s="161"/>
      <c r="T32" s="161"/>
      <c r="U32" s="161"/>
      <c r="V32" s="161">
        <f>SUM(V33:V40)</f>
        <v>20.67</v>
      </c>
      <c r="W32" s="161"/>
      <c r="X32" s="161"/>
      <c r="AG32" t="s">
        <v>124</v>
      </c>
    </row>
    <row r="33" spans="1:60" outlineLevel="1" x14ac:dyDescent="0.2">
      <c r="A33" s="168">
        <v>9</v>
      </c>
      <c r="B33" s="169" t="s">
        <v>163</v>
      </c>
      <c r="C33" s="183" t="s">
        <v>164</v>
      </c>
      <c r="D33" s="170" t="s">
        <v>127</v>
      </c>
      <c r="E33" s="171">
        <v>66.69</v>
      </c>
      <c r="F33" s="172"/>
      <c r="G33" s="173">
        <f>ROUND(E33*F33,2)</f>
        <v>0</v>
      </c>
      <c r="H33" s="158"/>
      <c r="I33" s="157">
        <f>ROUND(E33*H33,2)</f>
        <v>0</v>
      </c>
      <c r="J33" s="158"/>
      <c r="K33" s="157">
        <f>ROUND(E33*J33,2)</f>
        <v>0</v>
      </c>
      <c r="L33" s="157">
        <v>21</v>
      </c>
      <c r="M33" s="157">
        <f>G33*(1+L33/100)</f>
        <v>0</v>
      </c>
      <c r="N33" s="157">
        <v>4.0000000000000003E-5</v>
      </c>
      <c r="O33" s="157">
        <f>ROUND(E33*N33,2)</f>
        <v>0</v>
      </c>
      <c r="P33" s="157">
        <v>0</v>
      </c>
      <c r="Q33" s="157">
        <f>ROUND(E33*P33,2)</f>
        <v>0</v>
      </c>
      <c r="R33" s="157"/>
      <c r="S33" s="157" t="s">
        <v>128</v>
      </c>
      <c r="T33" s="157" t="s">
        <v>129</v>
      </c>
      <c r="U33" s="157">
        <v>0.31</v>
      </c>
      <c r="V33" s="157">
        <f>ROUND(E33*U33,2)</f>
        <v>20.67</v>
      </c>
      <c r="W33" s="157"/>
      <c r="X33" s="157" t="s">
        <v>130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131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184" t="s">
        <v>165</v>
      </c>
      <c r="D34" s="159"/>
      <c r="E34" s="160">
        <v>66.69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7"/>
      <c r="Z34" s="147"/>
      <c r="AA34" s="147"/>
      <c r="AB34" s="147"/>
      <c r="AC34" s="147"/>
      <c r="AD34" s="147"/>
      <c r="AE34" s="147"/>
      <c r="AF34" s="147"/>
      <c r="AG34" s="147" t="s">
        <v>133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4">
        <v>10</v>
      </c>
      <c r="B35" s="175" t="s">
        <v>166</v>
      </c>
      <c r="C35" s="185" t="s">
        <v>167</v>
      </c>
      <c r="D35" s="176" t="s">
        <v>168</v>
      </c>
      <c r="E35" s="177">
        <v>20</v>
      </c>
      <c r="F35" s="178"/>
      <c r="G35" s="179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21</v>
      </c>
      <c r="M35" s="157">
        <f>G35*(1+L35/100)</f>
        <v>0</v>
      </c>
      <c r="N35" s="157">
        <v>0</v>
      </c>
      <c r="O35" s="157">
        <f>ROUND(E35*N35,2)</f>
        <v>0</v>
      </c>
      <c r="P35" s="157">
        <v>0</v>
      </c>
      <c r="Q35" s="157">
        <f>ROUND(E35*P35,2)</f>
        <v>0</v>
      </c>
      <c r="R35" s="157"/>
      <c r="S35" s="157" t="s">
        <v>155</v>
      </c>
      <c r="T35" s="157" t="s">
        <v>143</v>
      </c>
      <c r="U35" s="157">
        <v>0</v>
      </c>
      <c r="V35" s="157">
        <f>ROUND(E35*U35,2)</f>
        <v>0</v>
      </c>
      <c r="W35" s="157"/>
      <c r="X35" s="157" t="s">
        <v>130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131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33.75" outlineLevel="1" x14ac:dyDescent="0.2">
      <c r="A36" s="168">
        <v>11</v>
      </c>
      <c r="B36" s="169" t="s">
        <v>169</v>
      </c>
      <c r="C36" s="183" t="s">
        <v>170</v>
      </c>
      <c r="D36" s="170" t="s">
        <v>171</v>
      </c>
      <c r="E36" s="171">
        <v>2</v>
      </c>
      <c r="F36" s="172"/>
      <c r="G36" s="173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21</v>
      </c>
      <c r="M36" s="157">
        <f>G36*(1+L36/100)</f>
        <v>0</v>
      </c>
      <c r="N36" s="157">
        <v>0</v>
      </c>
      <c r="O36" s="157">
        <f>ROUND(E36*N36,2)</f>
        <v>0</v>
      </c>
      <c r="P36" s="157">
        <v>0</v>
      </c>
      <c r="Q36" s="157">
        <f>ROUND(E36*P36,2)</f>
        <v>0</v>
      </c>
      <c r="R36" s="157"/>
      <c r="S36" s="157" t="s">
        <v>155</v>
      </c>
      <c r="T36" s="157" t="s">
        <v>143</v>
      </c>
      <c r="U36" s="157">
        <v>0</v>
      </c>
      <c r="V36" s="157">
        <f>ROUND(E36*U36,2)</f>
        <v>0</v>
      </c>
      <c r="W36" s="157"/>
      <c r="X36" s="157" t="s">
        <v>130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131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184" t="s">
        <v>172</v>
      </c>
      <c r="D37" s="159"/>
      <c r="E37" s="160">
        <v>2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7"/>
      <c r="Z37" s="147"/>
      <c r="AA37" s="147"/>
      <c r="AB37" s="147"/>
      <c r="AC37" s="147"/>
      <c r="AD37" s="147"/>
      <c r="AE37" s="147"/>
      <c r="AF37" s="147"/>
      <c r="AG37" s="147" t="s">
        <v>133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68">
        <v>12</v>
      </c>
      <c r="B38" s="169" t="s">
        <v>173</v>
      </c>
      <c r="C38" s="183" t="s">
        <v>174</v>
      </c>
      <c r="D38" s="170" t="s">
        <v>171</v>
      </c>
      <c r="E38" s="171">
        <v>1.5</v>
      </c>
      <c r="F38" s="172"/>
      <c r="G38" s="173">
        <f>ROUND(E38*F38,2)</f>
        <v>0</v>
      </c>
      <c r="H38" s="158"/>
      <c r="I38" s="157">
        <f>ROUND(E38*H38,2)</f>
        <v>0</v>
      </c>
      <c r="J38" s="158"/>
      <c r="K38" s="157">
        <f>ROUND(E38*J38,2)</f>
        <v>0</v>
      </c>
      <c r="L38" s="157">
        <v>21</v>
      </c>
      <c r="M38" s="157">
        <f>G38*(1+L38/100)</f>
        <v>0</v>
      </c>
      <c r="N38" s="157">
        <v>0</v>
      </c>
      <c r="O38" s="157">
        <f>ROUND(E38*N38,2)</f>
        <v>0</v>
      </c>
      <c r="P38" s="157">
        <v>0</v>
      </c>
      <c r="Q38" s="157">
        <f>ROUND(E38*P38,2)</f>
        <v>0</v>
      </c>
      <c r="R38" s="157"/>
      <c r="S38" s="157" t="s">
        <v>155</v>
      </c>
      <c r="T38" s="157" t="s">
        <v>143</v>
      </c>
      <c r="U38" s="157">
        <v>0</v>
      </c>
      <c r="V38" s="157">
        <f>ROUND(E38*U38,2)</f>
        <v>0</v>
      </c>
      <c r="W38" s="157"/>
      <c r="X38" s="157" t="s">
        <v>130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131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184" t="s">
        <v>175</v>
      </c>
      <c r="D39" s="159"/>
      <c r="E39" s="160">
        <v>1.5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7"/>
      <c r="Z39" s="147"/>
      <c r="AA39" s="147"/>
      <c r="AB39" s="147"/>
      <c r="AC39" s="147"/>
      <c r="AD39" s="147"/>
      <c r="AE39" s="147"/>
      <c r="AF39" s="147"/>
      <c r="AG39" s="147" t="s">
        <v>133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4">
        <v>13</v>
      </c>
      <c r="B40" s="175" t="s">
        <v>176</v>
      </c>
      <c r="C40" s="185" t="s">
        <v>177</v>
      </c>
      <c r="D40" s="176" t="s">
        <v>178</v>
      </c>
      <c r="E40" s="177">
        <v>3</v>
      </c>
      <c r="F40" s="178"/>
      <c r="G40" s="179">
        <f>ROUND(E40*F40,2)</f>
        <v>0</v>
      </c>
      <c r="H40" s="158"/>
      <c r="I40" s="157">
        <f>ROUND(E40*H40,2)</f>
        <v>0</v>
      </c>
      <c r="J40" s="158"/>
      <c r="K40" s="157">
        <f>ROUND(E40*J40,2)</f>
        <v>0</v>
      </c>
      <c r="L40" s="157">
        <v>21</v>
      </c>
      <c r="M40" s="157">
        <f>G40*(1+L40/100)</f>
        <v>0</v>
      </c>
      <c r="N40" s="157">
        <v>0</v>
      </c>
      <c r="O40" s="157">
        <f>ROUND(E40*N40,2)</f>
        <v>0</v>
      </c>
      <c r="P40" s="157">
        <v>0</v>
      </c>
      <c r="Q40" s="157">
        <f>ROUND(E40*P40,2)</f>
        <v>0</v>
      </c>
      <c r="R40" s="157"/>
      <c r="S40" s="157" t="s">
        <v>155</v>
      </c>
      <c r="T40" s="157" t="s">
        <v>143</v>
      </c>
      <c r="U40" s="157">
        <v>0</v>
      </c>
      <c r="V40" s="157">
        <f>ROUND(E40*U40,2)</f>
        <v>0</v>
      </c>
      <c r="W40" s="157"/>
      <c r="X40" s="157" t="s">
        <v>179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180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x14ac:dyDescent="0.2">
      <c r="A41" s="162" t="s">
        <v>123</v>
      </c>
      <c r="B41" s="163" t="s">
        <v>69</v>
      </c>
      <c r="C41" s="182" t="s">
        <v>70</v>
      </c>
      <c r="D41" s="164"/>
      <c r="E41" s="165"/>
      <c r="F41" s="166"/>
      <c r="G41" s="167">
        <f>SUMIF(AG42:AG75,"&lt;&gt;NOR",G42:G75)</f>
        <v>0</v>
      </c>
      <c r="H41" s="161"/>
      <c r="I41" s="161">
        <f>SUM(I42:I75)</f>
        <v>0</v>
      </c>
      <c r="J41" s="161"/>
      <c r="K41" s="161">
        <f>SUM(K42:K75)</f>
        <v>0</v>
      </c>
      <c r="L41" s="161"/>
      <c r="M41" s="161">
        <f>SUM(M42:M75)</f>
        <v>0</v>
      </c>
      <c r="N41" s="161"/>
      <c r="O41" s="161">
        <f>SUM(O42:O75)</f>
        <v>0</v>
      </c>
      <c r="P41" s="161"/>
      <c r="Q41" s="161">
        <f>SUM(Q42:Q75)</f>
        <v>1.3700000000000003</v>
      </c>
      <c r="R41" s="161"/>
      <c r="S41" s="161"/>
      <c r="T41" s="161"/>
      <c r="U41" s="161"/>
      <c r="V41" s="161">
        <f>SUM(V42:V75)</f>
        <v>43.88</v>
      </c>
      <c r="W41" s="161"/>
      <c r="X41" s="161"/>
      <c r="AG41" t="s">
        <v>124</v>
      </c>
    </row>
    <row r="42" spans="1:60" outlineLevel="1" x14ac:dyDescent="0.2">
      <c r="A42" s="168">
        <v>14</v>
      </c>
      <c r="B42" s="169" t="s">
        <v>181</v>
      </c>
      <c r="C42" s="183" t="s">
        <v>182</v>
      </c>
      <c r="D42" s="170" t="s">
        <v>127</v>
      </c>
      <c r="E42" s="171">
        <v>41</v>
      </c>
      <c r="F42" s="172"/>
      <c r="G42" s="173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21</v>
      </c>
      <c r="M42" s="157">
        <f>G42*(1+L42/100)</f>
        <v>0</v>
      </c>
      <c r="N42" s="157">
        <v>0</v>
      </c>
      <c r="O42" s="157">
        <f>ROUND(E42*N42,2)</f>
        <v>0</v>
      </c>
      <c r="P42" s="157">
        <v>1.75E-3</v>
      </c>
      <c r="Q42" s="157">
        <f>ROUND(E42*P42,2)</f>
        <v>7.0000000000000007E-2</v>
      </c>
      <c r="R42" s="157"/>
      <c r="S42" s="157" t="s">
        <v>128</v>
      </c>
      <c r="T42" s="157" t="s">
        <v>129</v>
      </c>
      <c r="U42" s="157">
        <v>0.16500000000000001</v>
      </c>
      <c r="V42" s="157">
        <f>ROUND(E42*U42,2)</f>
        <v>6.77</v>
      </c>
      <c r="W42" s="157"/>
      <c r="X42" s="157" t="s">
        <v>130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131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184" t="s">
        <v>147</v>
      </c>
      <c r="D43" s="159"/>
      <c r="E43" s="160">
        <v>40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7"/>
      <c r="Z43" s="147"/>
      <c r="AA43" s="147"/>
      <c r="AB43" s="147"/>
      <c r="AC43" s="147"/>
      <c r="AD43" s="147"/>
      <c r="AE43" s="147"/>
      <c r="AF43" s="147"/>
      <c r="AG43" s="147" t="s">
        <v>133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84" t="s">
        <v>148</v>
      </c>
      <c r="D44" s="159"/>
      <c r="E44" s="160">
        <v>1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7"/>
      <c r="Z44" s="147"/>
      <c r="AA44" s="147"/>
      <c r="AB44" s="147"/>
      <c r="AC44" s="147"/>
      <c r="AD44" s="147"/>
      <c r="AE44" s="147"/>
      <c r="AF44" s="147"/>
      <c r="AG44" s="147" t="s">
        <v>133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68">
        <v>15</v>
      </c>
      <c r="B45" s="169" t="s">
        <v>183</v>
      </c>
      <c r="C45" s="183" t="s">
        <v>184</v>
      </c>
      <c r="D45" s="170" t="s">
        <v>127</v>
      </c>
      <c r="E45" s="171">
        <v>41</v>
      </c>
      <c r="F45" s="172"/>
      <c r="G45" s="173">
        <f>ROUND(E45*F45,2)</f>
        <v>0</v>
      </c>
      <c r="H45" s="158"/>
      <c r="I45" s="157">
        <f>ROUND(E45*H45,2)</f>
        <v>0</v>
      </c>
      <c r="J45" s="158"/>
      <c r="K45" s="157">
        <f>ROUND(E45*J45,2)</f>
        <v>0</v>
      </c>
      <c r="L45" s="157">
        <v>21</v>
      </c>
      <c r="M45" s="157">
        <f>G45*(1+L45/100)</f>
        <v>0</v>
      </c>
      <c r="N45" s="157">
        <v>0</v>
      </c>
      <c r="O45" s="157">
        <f>ROUND(E45*N45,2)</f>
        <v>0</v>
      </c>
      <c r="P45" s="157">
        <v>1.26E-2</v>
      </c>
      <c r="Q45" s="157">
        <f>ROUND(E45*P45,2)</f>
        <v>0.52</v>
      </c>
      <c r="R45" s="157"/>
      <c r="S45" s="157" t="s">
        <v>128</v>
      </c>
      <c r="T45" s="157" t="s">
        <v>129</v>
      </c>
      <c r="U45" s="157">
        <v>0.33</v>
      </c>
      <c r="V45" s="157">
        <f>ROUND(E45*U45,2)</f>
        <v>13.53</v>
      </c>
      <c r="W45" s="157"/>
      <c r="X45" s="157" t="s">
        <v>130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131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184" t="s">
        <v>147</v>
      </c>
      <c r="D46" s="159"/>
      <c r="E46" s="160">
        <v>40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7"/>
      <c r="Z46" s="147"/>
      <c r="AA46" s="147"/>
      <c r="AB46" s="147"/>
      <c r="AC46" s="147"/>
      <c r="AD46" s="147"/>
      <c r="AE46" s="147"/>
      <c r="AF46" s="147"/>
      <c r="AG46" s="147" t="s">
        <v>133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184" t="s">
        <v>148</v>
      </c>
      <c r="D47" s="159"/>
      <c r="E47" s="160">
        <v>1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133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68">
        <v>16</v>
      </c>
      <c r="B48" s="169" t="s">
        <v>185</v>
      </c>
      <c r="C48" s="183" t="s">
        <v>186</v>
      </c>
      <c r="D48" s="170" t="s">
        <v>151</v>
      </c>
      <c r="E48" s="171">
        <v>2</v>
      </c>
      <c r="F48" s="172"/>
      <c r="G48" s="173">
        <f>ROUND(E48*F48,2)</f>
        <v>0</v>
      </c>
      <c r="H48" s="158"/>
      <c r="I48" s="157">
        <f>ROUND(E48*H48,2)</f>
        <v>0</v>
      </c>
      <c r="J48" s="158"/>
      <c r="K48" s="157">
        <f>ROUND(E48*J48,2)</f>
        <v>0</v>
      </c>
      <c r="L48" s="157">
        <v>21</v>
      </c>
      <c r="M48" s="157">
        <f>G48*(1+L48/100)</f>
        <v>0</v>
      </c>
      <c r="N48" s="157">
        <v>0</v>
      </c>
      <c r="O48" s="157">
        <f>ROUND(E48*N48,2)</f>
        <v>0</v>
      </c>
      <c r="P48" s="157">
        <v>0</v>
      </c>
      <c r="Q48" s="157">
        <f>ROUND(E48*P48,2)</f>
        <v>0</v>
      </c>
      <c r="R48" s="157"/>
      <c r="S48" s="157" t="s">
        <v>128</v>
      </c>
      <c r="T48" s="157" t="s">
        <v>129</v>
      </c>
      <c r="U48" s="157">
        <v>0.05</v>
      </c>
      <c r="V48" s="157">
        <f>ROUND(E48*U48,2)</f>
        <v>0.1</v>
      </c>
      <c r="W48" s="157"/>
      <c r="X48" s="157" t="s">
        <v>130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131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184" t="s">
        <v>187</v>
      </c>
      <c r="D49" s="159"/>
      <c r="E49" s="160">
        <v>2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7"/>
      <c r="Z49" s="147"/>
      <c r="AA49" s="147"/>
      <c r="AB49" s="147"/>
      <c r="AC49" s="147"/>
      <c r="AD49" s="147"/>
      <c r="AE49" s="147"/>
      <c r="AF49" s="147"/>
      <c r="AG49" s="147" t="s">
        <v>133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68">
        <v>17</v>
      </c>
      <c r="B50" s="169" t="s">
        <v>188</v>
      </c>
      <c r="C50" s="183" t="s">
        <v>189</v>
      </c>
      <c r="D50" s="170" t="s">
        <v>127</v>
      </c>
      <c r="E50" s="171">
        <v>2.5</v>
      </c>
      <c r="F50" s="172"/>
      <c r="G50" s="173">
        <f>ROUND(E50*F50,2)</f>
        <v>0</v>
      </c>
      <c r="H50" s="158"/>
      <c r="I50" s="157">
        <f>ROUND(E50*H50,2)</f>
        <v>0</v>
      </c>
      <c r="J50" s="158"/>
      <c r="K50" s="157">
        <f>ROUND(E50*J50,2)</f>
        <v>0</v>
      </c>
      <c r="L50" s="157">
        <v>21</v>
      </c>
      <c r="M50" s="157">
        <f>G50*(1+L50/100)</f>
        <v>0</v>
      </c>
      <c r="N50" s="157">
        <v>1E-3</v>
      </c>
      <c r="O50" s="157">
        <f>ROUND(E50*N50,2)</f>
        <v>0</v>
      </c>
      <c r="P50" s="157">
        <v>6.3E-2</v>
      </c>
      <c r="Q50" s="157">
        <f>ROUND(E50*P50,2)</f>
        <v>0.16</v>
      </c>
      <c r="R50" s="157"/>
      <c r="S50" s="157" t="s">
        <v>128</v>
      </c>
      <c r="T50" s="157" t="s">
        <v>129</v>
      </c>
      <c r="U50" s="157">
        <v>0.71799999999999997</v>
      </c>
      <c r="V50" s="157">
        <f>ROUND(E50*U50,2)</f>
        <v>1.8</v>
      </c>
      <c r="W50" s="157"/>
      <c r="X50" s="157" t="s">
        <v>130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131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84" t="s">
        <v>190</v>
      </c>
      <c r="D51" s="159"/>
      <c r="E51" s="160">
        <v>2.5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7"/>
      <c r="Z51" s="147"/>
      <c r="AA51" s="147"/>
      <c r="AB51" s="147"/>
      <c r="AC51" s="147"/>
      <c r="AD51" s="147"/>
      <c r="AE51" s="147"/>
      <c r="AF51" s="147"/>
      <c r="AG51" s="147" t="s">
        <v>133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68">
        <v>18</v>
      </c>
      <c r="B52" s="169" t="s">
        <v>191</v>
      </c>
      <c r="C52" s="183" t="s">
        <v>192</v>
      </c>
      <c r="D52" s="170" t="s">
        <v>193</v>
      </c>
      <c r="E52" s="171">
        <v>3.8</v>
      </c>
      <c r="F52" s="172"/>
      <c r="G52" s="173">
        <f>ROUND(E52*F52,2)</f>
        <v>0</v>
      </c>
      <c r="H52" s="158"/>
      <c r="I52" s="157">
        <f>ROUND(E52*H52,2)</f>
        <v>0</v>
      </c>
      <c r="J52" s="158"/>
      <c r="K52" s="157">
        <f>ROUND(E52*J52,2)</f>
        <v>0</v>
      </c>
      <c r="L52" s="157">
        <v>21</v>
      </c>
      <c r="M52" s="157">
        <f>G52*(1+L52/100)</f>
        <v>0</v>
      </c>
      <c r="N52" s="157">
        <v>0</v>
      </c>
      <c r="O52" s="157">
        <f>ROUND(E52*N52,2)</f>
        <v>0</v>
      </c>
      <c r="P52" s="157">
        <v>4.6000000000000001E-4</v>
      </c>
      <c r="Q52" s="157">
        <f>ROUND(E52*P52,2)</f>
        <v>0</v>
      </c>
      <c r="R52" s="157"/>
      <c r="S52" s="157" t="s">
        <v>128</v>
      </c>
      <c r="T52" s="157" t="s">
        <v>129</v>
      </c>
      <c r="U52" s="157">
        <v>1.35</v>
      </c>
      <c r="V52" s="157">
        <f>ROUND(E52*U52,2)</f>
        <v>5.13</v>
      </c>
      <c r="W52" s="157"/>
      <c r="X52" s="157" t="s">
        <v>130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131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184" t="s">
        <v>194</v>
      </c>
      <c r="D53" s="159"/>
      <c r="E53" s="160">
        <v>3.8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/>
      <c r="AG53" s="147" t="s">
        <v>133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68">
        <v>19</v>
      </c>
      <c r="B54" s="169" t="s">
        <v>195</v>
      </c>
      <c r="C54" s="183" t="s">
        <v>196</v>
      </c>
      <c r="D54" s="170" t="s">
        <v>151</v>
      </c>
      <c r="E54" s="171">
        <v>4</v>
      </c>
      <c r="F54" s="172"/>
      <c r="G54" s="173">
        <f>ROUND(E54*F54,2)</f>
        <v>0</v>
      </c>
      <c r="H54" s="158"/>
      <c r="I54" s="157">
        <f>ROUND(E54*H54,2)</f>
        <v>0</v>
      </c>
      <c r="J54" s="158"/>
      <c r="K54" s="157">
        <f>ROUND(E54*J54,2)</f>
        <v>0</v>
      </c>
      <c r="L54" s="157">
        <v>21</v>
      </c>
      <c r="M54" s="157">
        <f>G54*(1+L54/100)</f>
        <v>0</v>
      </c>
      <c r="N54" s="157">
        <v>3.4000000000000002E-4</v>
      </c>
      <c r="O54" s="157">
        <f>ROUND(E54*N54,2)</f>
        <v>0</v>
      </c>
      <c r="P54" s="157">
        <v>2.5000000000000001E-2</v>
      </c>
      <c r="Q54" s="157">
        <f>ROUND(E54*P54,2)</f>
        <v>0.1</v>
      </c>
      <c r="R54" s="157"/>
      <c r="S54" s="157" t="s">
        <v>128</v>
      </c>
      <c r="T54" s="157" t="s">
        <v>129</v>
      </c>
      <c r="U54" s="157">
        <v>0.21</v>
      </c>
      <c r="V54" s="157">
        <f>ROUND(E54*U54,2)</f>
        <v>0.84</v>
      </c>
      <c r="W54" s="157"/>
      <c r="X54" s="157" t="s">
        <v>130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131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184" t="s">
        <v>197</v>
      </c>
      <c r="D55" s="159"/>
      <c r="E55" s="160">
        <v>4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133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68">
        <v>20</v>
      </c>
      <c r="B56" s="169" t="s">
        <v>198</v>
      </c>
      <c r="C56" s="183" t="s">
        <v>199</v>
      </c>
      <c r="D56" s="170" t="s">
        <v>193</v>
      </c>
      <c r="E56" s="171">
        <v>6</v>
      </c>
      <c r="F56" s="172"/>
      <c r="G56" s="173">
        <f>ROUND(E56*F56,2)</f>
        <v>0</v>
      </c>
      <c r="H56" s="158"/>
      <c r="I56" s="157">
        <f>ROUND(E56*H56,2)</f>
        <v>0</v>
      </c>
      <c r="J56" s="158"/>
      <c r="K56" s="157">
        <f>ROUND(E56*J56,2)</f>
        <v>0</v>
      </c>
      <c r="L56" s="157">
        <v>21</v>
      </c>
      <c r="M56" s="157">
        <f>G56*(1+L56/100)</f>
        <v>0</v>
      </c>
      <c r="N56" s="157">
        <v>4.8999999999999998E-4</v>
      </c>
      <c r="O56" s="157">
        <f>ROUND(E56*N56,2)</f>
        <v>0</v>
      </c>
      <c r="P56" s="157">
        <v>6.0000000000000001E-3</v>
      </c>
      <c r="Q56" s="157">
        <f>ROUND(E56*P56,2)</f>
        <v>0.04</v>
      </c>
      <c r="R56" s="157"/>
      <c r="S56" s="157" t="s">
        <v>128</v>
      </c>
      <c r="T56" s="157" t="s">
        <v>129</v>
      </c>
      <c r="U56" s="157">
        <v>0.27</v>
      </c>
      <c r="V56" s="157">
        <f>ROUND(E56*U56,2)</f>
        <v>1.62</v>
      </c>
      <c r="W56" s="157"/>
      <c r="X56" s="157" t="s">
        <v>130</v>
      </c>
      <c r="Y56" s="147"/>
      <c r="Z56" s="147"/>
      <c r="AA56" s="147"/>
      <c r="AB56" s="147"/>
      <c r="AC56" s="147"/>
      <c r="AD56" s="147"/>
      <c r="AE56" s="147"/>
      <c r="AF56" s="147"/>
      <c r="AG56" s="147" t="s">
        <v>131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84" t="s">
        <v>200</v>
      </c>
      <c r="D57" s="159"/>
      <c r="E57" s="160">
        <v>6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133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68">
        <v>21</v>
      </c>
      <c r="B58" s="169" t="s">
        <v>201</v>
      </c>
      <c r="C58" s="183" t="s">
        <v>202</v>
      </c>
      <c r="D58" s="170" t="s">
        <v>193</v>
      </c>
      <c r="E58" s="171">
        <v>3</v>
      </c>
      <c r="F58" s="172"/>
      <c r="G58" s="173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21</v>
      </c>
      <c r="M58" s="157">
        <f>G58*(1+L58/100)</f>
        <v>0</v>
      </c>
      <c r="N58" s="157">
        <v>4.8999999999999998E-4</v>
      </c>
      <c r="O58" s="157">
        <f>ROUND(E58*N58,2)</f>
        <v>0</v>
      </c>
      <c r="P58" s="157">
        <v>6.6000000000000003E-2</v>
      </c>
      <c r="Q58" s="157">
        <f>ROUND(E58*P58,2)</f>
        <v>0.2</v>
      </c>
      <c r="R58" s="157"/>
      <c r="S58" s="157" t="s">
        <v>128</v>
      </c>
      <c r="T58" s="157" t="s">
        <v>129</v>
      </c>
      <c r="U58" s="157">
        <v>2.0680000000000001</v>
      </c>
      <c r="V58" s="157">
        <f>ROUND(E58*U58,2)</f>
        <v>6.2</v>
      </c>
      <c r="W58" s="157"/>
      <c r="X58" s="157" t="s">
        <v>130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131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184" t="s">
        <v>203</v>
      </c>
      <c r="D59" s="159"/>
      <c r="E59" s="160">
        <v>3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/>
      <c r="AG59" s="147" t="s">
        <v>133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68">
        <v>22</v>
      </c>
      <c r="B60" s="169" t="s">
        <v>204</v>
      </c>
      <c r="C60" s="183" t="s">
        <v>205</v>
      </c>
      <c r="D60" s="170" t="s">
        <v>127</v>
      </c>
      <c r="E60" s="171">
        <v>2</v>
      </c>
      <c r="F60" s="172"/>
      <c r="G60" s="173">
        <f>ROUND(E60*F60,2)</f>
        <v>0</v>
      </c>
      <c r="H60" s="158"/>
      <c r="I60" s="157">
        <f>ROUND(E60*H60,2)</f>
        <v>0</v>
      </c>
      <c r="J60" s="158"/>
      <c r="K60" s="157">
        <f>ROUND(E60*J60,2)</f>
        <v>0</v>
      </c>
      <c r="L60" s="157">
        <v>21</v>
      </c>
      <c r="M60" s="157">
        <f>G60*(1+L60/100)</f>
        <v>0</v>
      </c>
      <c r="N60" s="157">
        <v>0</v>
      </c>
      <c r="O60" s="157">
        <f>ROUND(E60*N60,2)</f>
        <v>0</v>
      </c>
      <c r="P60" s="157">
        <v>4.5999999999999999E-2</v>
      </c>
      <c r="Q60" s="157">
        <f>ROUND(E60*P60,2)</f>
        <v>0.09</v>
      </c>
      <c r="R60" s="157"/>
      <c r="S60" s="157" t="s">
        <v>128</v>
      </c>
      <c r="T60" s="157" t="s">
        <v>129</v>
      </c>
      <c r="U60" s="157">
        <v>0.26</v>
      </c>
      <c r="V60" s="157">
        <f>ROUND(E60*U60,2)</f>
        <v>0.52</v>
      </c>
      <c r="W60" s="157"/>
      <c r="X60" s="157" t="s">
        <v>130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131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54"/>
      <c r="B61" s="155"/>
      <c r="C61" s="184" t="s">
        <v>136</v>
      </c>
      <c r="D61" s="159"/>
      <c r="E61" s="160">
        <v>2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7"/>
      <c r="Z61" s="147"/>
      <c r="AA61" s="147"/>
      <c r="AB61" s="147"/>
      <c r="AC61" s="147"/>
      <c r="AD61" s="147"/>
      <c r="AE61" s="147"/>
      <c r="AF61" s="147"/>
      <c r="AG61" s="147" t="s">
        <v>133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68">
        <v>23</v>
      </c>
      <c r="B62" s="169" t="s">
        <v>206</v>
      </c>
      <c r="C62" s="183" t="s">
        <v>207</v>
      </c>
      <c r="D62" s="170" t="s">
        <v>127</v>
      </c>
      <c r="E62" s="171">
        <v>2</v>
      </c>
      <c r="F62" s="172"/>
      <c r="G62" s="173">
        <f>ROUND(E62*F62,2)</f>
        <v>0</v>
      </c>
      <c r="H62" s="158"/>
      <c r="I62" s="157">
        <f>ROUND(E62*H62,2)</f>
        <v>0</v>
      </c>
      <c r="J62" s="158"/>
      <c r="K62" s="157">
        <f>ROUND(E62*J62,2)</f>
        <v>0</v>
      </c>
      <c r="L62" s="157">
        <v>21</v>
      </c>
      <c r="M62" s="157">
        <f>G62*(1+L62/100)</f>
        <v>0</v>
      </c>
      <c r="N62" s="157">
        <v>0</v>
      </c>
      <c r="O62" s="157">
        <f>ROUND(E62*N62,2)</f>
        <v>0</v>
      </c>
      <c r="P62" s="157">
        <v>6.8000000000000005E-2</v>
      </c>
      <c r="Q62" s="157">
        <f>ROUND(E62*P62,2)</f>
        <v>0.14000000000000001</v>
      </c>
      <c r="R62" s="157"/>
      <c r="S62" s="157" t="s">
        <v>128</v>
      </c>
      <c r="T62" s="157" t="s">
        <v>129</v>
      </c>
      <c r="U62" s="157">
        <v>0.69</v>
      </c>
      <c r="V62" s="157">
        <f>ROUND(E62*U62,2)</f>
        <v>1.38</v>
      </c>
      <c r="W62" s="157"/>
      <c r="X62" s="157" t="s">
        <v>130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131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184" t="s">
        <v>136</v>
      </c>
      <c r="D63" s="159"/>
      <c r="E63" s="160">
        <v>2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7"/>
      <c r="Z63" s="147"/>
      <c r="AA63" s="147"/>
      <c r="AB63" s="147"/>
      <c r="AC63" s="147"/>
      <c r="AD63" s="147"/>
      <c r="AE63" s="147"/>
      <c r="AF63" s="147"/>
      <c r="AG63" s="147" t="s">
        <v>133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68">
        <v>24</v>
      </c>
      <c r="B64" s="169" t="s">
        <v>208</v>
      </c>
      <c r="C64" s="183" t="s">
        <v>209</v>
      </c>
      <c r="D64" s="170" t="s">
        <v>151</v>
      </c>
      <c r="E64" s="171">
        <v>4</v>
      </c>
      <c r="F64" s="172"/>
      <c r="G64" s="173">
        <f>ROUND(E64*F64,2)</f>
        <v>0</v>
      </c>
      <c r="H64" s="158"/>
      <c r="I64" s="157">
        <f>ROUND(E64*H64,2)</f>
        <v>0</v>
      </c>
      <c r="J64" s="158"/>
      <c r="K64" s="157">
        <f>ROUND(E64*J64,2)</f>
        <v>0</v>
      </c>
      <c r="L64" s="157">
        <v>21</v>
      </c>
      <c r="M64" s="157">
        <f>G64*(1+L64/100)</f>
        <v>0</v>
      </c>
      <c r="N64" s="157">
        <v>0</v>
      </c>
      <c r="O64" s="157">
        <f>ROUND(E64*N64,2)</f>
        <v>0</v>
      </c>
      <c r="P64" s="157">
        <v>1.8E-3</v>
      </c>
      <c r="Q64" s="157">
        <f>ROUND(E64*P64,2)</f>
        <v>0.01</v>
      </c>
      <c r="R64" s="157"/>
      <c r="S64" s="157" t="s">
        <v>128</v>
      </c>
      <c r="T64" s="157" t="s">
        <v>129</v>
      </c>
      <c r="U64" s="157">
        <v>0.11</v>
      </c>
      <c r="V64" s="157">
        <f>ROUND(E64*U64,2)</f>
        <v>0.44</v>
      </c>
      <c r="W64" s="157"/>
      <c r="X64" s="157" t="s">
        <v>130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131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54"/>
      <c r="B65" s="155"/>
      <c r="C65" s="184" t="s">
        <v>210</v>
      </c>
      <c r="D65" s="159"/>
      <c r="E65" s="160">
        <v>4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7"/>
      <c r="Z65" s="147"/>
      <c r="AA65" s="147"/>
      <c r="AB65" s="147"/>
      <c r="AC65" s="147"/>
      <c r="AD65" s="147"/>
      <c r="AE65" s="147"/>
      <c r="AF65" s="147"/>
      <c r="AG65" s="147" t="s">
        <v>133</v>
      </c>
      <c r="AH65" s="147">
        <v>0</v>
      </c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68">
        <v>25</v>
      </c>
      <c r="B66" s="169" t="s">
        <v>211</v>
      </c>
      <c r="C66" s="183" t="s">
        <v>212</v>
      </c>
      <c r="D66" s="170" t="s">
        <v>193</v>
      </c>
      <c r="E66" s="171">
        <v>26</v>
      </c>
      <c r="F66" s="172"/>
      <c r="G66" s="173">
        <f>ROUND(E66*F66,2)</f>
        <v>0</v>
      </c>
      <c r="H66" s="158"/>
      <c r="I66" s="157">
        <f>ROUND(E66*H66,2)</f>
        <v>0</v>
      </c>
      <c r="J66" s="158"/>
      <c r="K66" s="157">
        <f>ROUND(E66*J66,2)</f>
        <v>0</v>
      </c>
      <c r="L66" s="157">
        <v>21</v>
      </c>
      <c r="M66" s="157">
        <f>G66*(1+L66/100)</f>
        <v>0</v>
      </c>
      <c r="N66" s="157">
        <v>0</v>
      </c>
      <c r="O66" s="157">
        <f>ROUND(E66*N66,2)</f>
        <v>0</v>
      </c>
      <c r="P66" s="157">
        <v>8.0000000000000007E-5</v>
      </c>
      <c r="Q66" s="157">
        <f>ROUND(E66*P66,2)</f>
        <v>0</v>
      </c>
      <c r="R66" s="157"/>
      <c r="S66" s="157" t="s">
        <v>128</v>
      </c>
      <c r="T66" s="157" t="s">
        <v>129</v>
      </c>
      <c r="U66" s="157">
        <v>0.04</v>
      </c>
      <c r="V66" s="157">
        <f>ROUND(E66*U66,2)</f>
        <v>1.04</v>
      </c>
      <c r="W66" s="157"/>
      <c r="X66" s="157" t="s">
        <v>130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131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184" t="s">
        <v>213</v>
      </c>
      <c r="D67" s="159"/>
      <c r="E67" s="160">
        <v>26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7"/>
      <c r="Z67" s="147"/>
      <c r="AA67" s="147"/>
      <c r="AB67" s="147"/>
      <c r="AC67" s="147"/>
      <c r="AD67" s="147"/>
      <c r="AE67" s="147"/>
      <c r="AF67" s="147"/>
      <c r="AG67" s="147" t="s">
        <v>133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2.5" outlineLevel="1" x14ac:dyDescent="0.2">
      <c r="A68" s="168">
        <v>26</v>
      </c>
      <c r="B68" s="169" t="s">
        <v>214</v>
      </c>
      <c r="C68" s="183" t="s">
        <v>215</v>
      </c>
      <c r="D68" s="170" t="s">
        <v>127</v>
      </c>
      <c r="E68" s="171">
        <v>41</v>
      </c>
      <c r="F68" s="172"/>
      <c r="G68" s="173">
        <f>ROUND(E68*F68,2)</f>
        <v>0</v>
      </c>
      <c r="H68" s="158"/>
      <c r="I68" s="157">
        <f>ROUND(E68*H68,2)</f>
        <v>0</v>
      </c>
      <c r="J68" s="158"/>
      <c r="K68" s="157">
        <f>ROUND(E68*J68,2)</f>
        <v>0</v>
      </c>
      <c r="L68" s="157">
        <v>21</v>
      </c>
      <c r="M68" s="157">
        <f>G68*(1+L68/100)</f>
        <v>0</v>
      </c>
      <c r="N68" s="157">
        <v>0</v>
      </c>
      <c r="O68" s="157">
        <f>ROUND(E68*N68,2)</f>
        <v>0</v>
      </c>
      <c r="P68" s="157">
        <v>1E-3</v>
      </c>
      <c r="Q68" s="157">
        <f>ROUND(E68*P68,2)</f>
        <v>0.04</v>
      </c>
      <c r="R68" s="157"/>
      <c r="S68" s="157" t="s">
        <v>128</v>
      </c>
      <c r="T68" s="157" t="s">
        <v>129</v>
      </c>
      <c r="U68" s="157">
        <v>0.11</v>
      </c>
      <c r="V68" s="157">
        <f>ROUND(E68*U68,2)</f>
        <v>4.51</v>
      </c>
      <c r="W68" s="157"/>
      <c r="X68" s="157" t="s">
        <v>130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131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84" t="s">
        <v>147</v>
      </c>
      <c r="D69" s="159"/>
      <c r="E69" s="160">
        <v>40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7"/>
      <c r="Z69" s="147"/>
      <c r="AA69" s="147"/>
      <c r="AB69" s="147"/>
      <c r="AC69" s="147"/>
      <c r="AD69" s="147"/>
      <c r="AE69" s="147"/>
      <c r="AF69" s="147"/>
      <c r="AG69" s="147" t="s">
        <v>133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54"/>
      <c r="B70" s="155"/>
      <c r="C70" s="184" t="s">
        <v>148</v>
      </c>
      <c r="D70" s="159"/>
      <c r="E70" s="160">
        <v>1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7"/>
      <c r="Z70" s="147"/>
      <c r="AA70" s="147"/>
      <c r="AB70" s="147"/>
      <c r="AC70" s="147"/>
      <c r="AD70" s="147"/>
      <c r="AE70" s="147"/>
      <c r="AF70" s="147"/>
      <c r="AG70" s="147" t="s">
        <v>133</v>
      </c>
      <c r="AH70" s="147">
        <v>0</v>
      </c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68">
        <v>27</v>
      </c>
      <c r="B71" s="169" t="s">
        <v>216</v>
      </c>
      <c r="C71" s="183" t="s">
        <v>217</v>
      </c>
      <c r="D71" s="170" t="s">
        <v>218</v>
      </c>
      <c r="E71" s="171">
        <v>2.5874999999999999</v>
      </c>
      <c r="F71" s="172"/>
      <c r="G71" s="173">
        <f>ROUND(E71*F71,2)</f>
        <v>0</v>
      </c>
      <c r="H71" s="158"/>
      <c r="I71" s="157">
        <f>ROUND(E71*H71,2)</f>
        <v>0</v>
      </c>
      <c r="J71" s="158"/>
      <c r="K71" s="157">
        <f>ROUND(E71*J71,2)</f>
        <v>0</v>
      </c>
      <c r="L71" s="157">
        <v>21</v>
      </c>
      <c r="M71" s="157">
        <f>G71*(1+L71/100)</f>
        <v>0</v>
      </c>
      <c r="N71" s="157">
        <v>0</v>
      </c>
      <c r="O71" s="157">
        <f>ROUND(E71*N71,2)</f>
        <v>0</v>
      </c>
      <c r="P71" s="157">
        <v>0</v>
      </c>
      <c r="Q71" s="157">
        <f>ROUND(E71*P71,2)</f>
        <v>0</v>
      </c>
      <c r="R71" s="157"/>
      <c r="S71" s="157" t="s">
        <v>155</v>
      </c>
      <c r="T71" s="157" t="s">
        <v>143</v>
      </c>
      <c r="U71" s="157">
        <v>0</v>
      </c>
      <c r="V71" s="157">
        <f>ROUND(E71*U71,2)</f>
        <v>0</v>
      </c>
      <c r="W71" s="157"/>
      <c r="X71" s="157" t="s">
        <v>179</v>
      </c>
      <c r="Y71" s="147"/>
      <c r="Z71" s="147"/>
      <c r="AA71" s="147"/>
      <c r="AB71" s="147"/>
      <c r="AC71" s="147"/>
      <c r="AD71" s="147"/>
      <c r="AE71" s="147"/>
      <c r="AF71" s="147"/>
      <c r="AG71" s="147" t="s">
        <v>180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ht="22.5" outlineLevel="1" x14ac:dyDescent="0.2">
      <c r="A72" s="154"/>
      <c r="B72" s="155"/>
      <c r="C72" s="184" t="s">
        <v>219</v>
      </c>
      <c r="D72" s="159"/>
      <c r="E72" s="160">
        <v>2.4750000000000001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7"/>
      <c r="Z72" s="147"/>
      <c r="AA72" s="147"/>
      <c r="AB72" s="147"/>
      <c r="AC72" s="147"/>
      <c r="AD72" s="147"/>
      <c r="AE72" s="147"/>
      <c r="AF72" s="147"/>
      <c r="AG72" s="147" t="s">
        <v>133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184" t="s">
        <v>220</v>
      </c>
      <c r="D73" s="159"/>
      <c r="E73" s="160">
        <v>0.1125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7"/>
      <c r="Z73" s="147"/>
      <c r="AA73" s="147"/>
      <c r="AB73" s="147"/>
      <c r="AC73" s="147"/>
      <c r="AD73" s="147"/>
      <c r="AE73" s="147"/>
      <c r="AF73" s="147"/>
      <c r="AG73" s="147" t="s">
        <v>133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68">
        <v>28</v>
      </c>
      <c r="B74" s="169" t="s">
        <v>221</v>
      </c>
      <c r="C74" s="183" t="s">
        <v>222</v>
      </c>
      <c r="D74" s="170" t="s">
        <v>171</v>
      </c>
      <c r="E74" s="171">
        <v>2</v>
      </c>
      <c r="F74" s="172"/>
      <c r="G74" s="173">
        <f>ROUND(E74*F74,2)</f>
        <v>0</v>
      </c>
      <c r="H74" s="158"/>
      <c r="I74" s="157">
        <f>ROUND(E74*H74,2)</f>
        <v>0</v>
      </c>
      <c r="J74" s="158"/>
      <c r="K74" s="157">
        <f>ROUND(E74*J74,2)</f>
        <v>0</v>
      </c>
      <c r="L74" s="157">
        <v>21</v>
      </c>
      <c r="M74" s="157">
        <f>G74*(1+L74/100)</f>
        <v>0</v>
      </c>
      <c r="N74" s="157">
        <v>0</v>
      </c>
      <c r="O74" s="157">
        <f>ROUND(E74*N74,2)</f>
        <v>0</v>
      </c>
      <c r="P74" s="157">
        <v>0</v>
      </c>
      <c r="Q74" s="157">
        <f>ROUND(E74*P74,2)</f>
        <v>0</v>
      </c>
      <c r="R74" s="157"/>
      <c r="S74" s="157" t="s">
        <v>155</v>
      </c>
      <c r="T74" s="157" t="s">
        <v>143</v>
      </c>
      <c r="U74" s="157">
        <v>0</v>
      </c>
      <c r="V74" s="157">
        <f>ROUND(E74*U74,2)</f>
        <v>0</v>
      </c>
      <c r="W74" s="157"/>
      <c r="X74" s="157" t="s">
        <v>179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180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184" t="s">
        <v>223</v>
      </c>
      <c r="D75" s="159"/>
      <c r="E75" s="160">
        <v>2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7"/>
      <c r="Z75" s="147"/>
      <c r="AA75" s="147"/>
      <c r="AB75" s="147"/>
      <c r="AC75" s="147"/>
      <c r="AD75" s="147"/>
      <c r="AE75" s="147"/>
      <c r="AF75" s="147"/>
      <c r="AG75" s="147" t="s">
        <v>133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x14ac:dyDescent="0.2">
      <c r="A76" s="162" t="s">
        <v>123</v>
      </c>
      <c r="B76" s="163" t="s">
        <v>71</v>
      </c>
      <c r="C76" s="182" t="s">
        <v>72</v>
      </c>
      <c r="D76" s="164"/>
      <c r="E76" s="165"/>
      <c r="F76" s="166"/>
      <c r="G76" s="167">
        <f>SUMIF(AG77:AG77,"&lt;&gt;NOR",G77:G77)</f>
        <v>0</v>
      </c>
      <c r="H76" s="161"/>
      <c r="I76" s="161">
        <f>SUM(I77:I77)</f>
        <v>0</v>
      </c>
      <c r="J76" s="161"/>
      <c r="K76" s="161">
        <f>SUM(K77:K77)</f>
        <v>0</v>
      </c>
      <c r="L76" s="161"/>
      <c r="M76" s="161">
        <f>SUM(M77:M77)</f>
        <v>0</v>
      </c>
      <c r="N76" s="161"/>
      <c r="O76" s="161">
        <f>SUM(O77:O77)</f>
        <v>0</v>
      </c>
      <c r="P76" s="161"/>
      <c r="Q76" s="161">
        <f>SUM(Q77:Q77)</f>
        <v>0</v>
      </c>
      <c r="R76" s="161"/>
      <c r="S76" s="161"/>
      <c r="T76" s="161"/>
      <c r="U76" s="161"/>
      <c r="V76" s="161">
        <f>SUM(V77:V77)</f>
        <v>3.27</v>
      </c>
      <c r="W76" s="161"/>
      <c r="X76" s="161"/>
      <c r="AG76" t="s">
        <v>124</v>
      </c>
    </row>
    <row r="77" spans="1:60" outlineLevel="1" x14ac:dyDescent="0.2">
      <c r="A77" s="174">
        <v>29</v>
      </c>
      <c r="B77" s="175" t="s">
        <v>224</v>
      </c>
      <c r="C77" s="185" t="s">
        <v>225</v>
      </c>
      <c r="D77" s="176" t="s">
        <v>226</v>
      </c>
      <c r="E77" s="177">
        <v>1.73028</v>
      </c>
      <c r="F77" s="178"/>
      <c r="G77" s="179">
        <f>ROUND(E77*F77,2)</f>
        <v>0</v>
      </c>
      <c r="H77" s="158"/>
      <c r="I77" s="157">
        <f>ROUND(E77*H77,2)</f>
        <v>0</v>
      </c>
      <c r="J77" s="158"/>
      <c r="K77" s="157">
        <f>ROUND(E77*J77,2)</f>
        <v>0</v>
      </c>
      <c r="L77" s="157">
        <v>21</v>
      </c>
      <c r="M77" s="157">
        <f>G77*(1+L77/100)</f>
        <v>0</v>
      </c>
      <c r="N77" s="157">
        <v>0</v>
      </c>
      <c r="O77" s="157">
        <f>ROUND(E77*N77,2)</f>
        <v>0</v>
      </c>
      <c r="P77" s="157">
        <v>0</v>
      </c>
      <c r="Q77" s="157">
        <f>ROUND(E77*P77,2)</f>
        <v>0</v>
      </c>
      <c r="R77" s="157"/>
      <c r="S77" s="157" t="s">
        <v>128</v>
      </c>
      <c r="T77" s="157" t="s">
        <v>129</v>
      </c>
      <c r="U77" s="157">
        <v>1.8919999999999999</v>
      </c>
      <c r="V77" s="157">
        <f>ROUND(E77*U77,2)</f>
        <v>3.27</v>
      </c>
      <c r="W77" s="157"/>
      <c r="X77" s="157" t="s">
        <v>227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228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x14ac:dyDescent="0.2">
      <c r="A78" s="162" t="s">
        <v>123</v>
      </c>
      <c r="B78" s="163" t="s">
        <v>79</v>
      </c>
      <c r="C78" s="182" t="s">
        <v>80</v>
      </c>
      <c r="D78" s="164"/>
      <c r="E78" s="165"/>
      <c r="F78" s="166"/>
      <c r="G78" s="167">
        <f>SUMIF(AG79:AG85,"&lt;&gt;NOR",G79:G85)</f>
        <v>0</v>
      </c>
      <c r="H78" s="161"/>
      <c r="I78" s="161">
        <f>SUM(I79:I85)</f>
        <v>0</v>
      </c>
      <c r="J78" s="161"/>
      <c r="K78" s="161">
        <f>SUM(K79:K85)</f>
        <v>0</v>
      </c>
      <c r="L78" s="161"/>
      <c r="M78" s="161">
        <f>SUM(M79:M85)</f>
        <v>0</v>
      </c>
      <c r="N78" s="161"/>
      <c r="O78" s="161">
        <f>SUM(O79:O85)</f>
        <v>0.11</v>
      </c>
      <c r="P78" s="161"/>
      <c r="Q78" s="161">
        <f>SUM(Q79:Q85)</f>
        <v>0</v>
      </c>
      <c r="R78" s="161"/>
      <c r="S78" s="161"/>
      <c r="T78" s="161"/>
      <c r="U78" s="161"/>
      <c r="V78" s="161">
        <f>SUM(V79:V85)</f>
        <v>2.2800000000000002</v>
      </c>
      <c r="W78" s="161"/>
      <c r="X78" s="161"/>
      <c r="AG78" t="s">
        <v>124</v>
      </c>
    </row>
    <row r="79" spans="1:60" ht="22.5" outlineLevel="1" x14ac:dyDescent="0.2">
      <c r="A79" s="168">
        <v>30</v>
      </c>
      <c r="B79" s="169" t="s">
        <v>229</v>
      </c>
      <c r="C79" s="183" t="s">
        <v>230</v>
      </c>
      <c r="D79" s="170" t="s">
        <v>151</v>
      </c>
      <c r="E79" s="171">
        <v>1</v>
      </c>
      <c r="F79" s="172"/>
      <c r="G79" s="173">
        <f>ROUND(E79*F79,2)</f>
        <v>0</v>
      </c>
      <c r="H79" s="158"/>
      <c r="I79" s="157">
        <f>ROUND(E79*H79,2)</f>
        <v>0</v>
      </c>
      <c r="J79" s="158"/>
      <c r="K79" s="157">
        <f>ROUND(E79*J79,2)</f>
        <v>0</v>
      </c>
      <c r="L79" s="157">
        <v>21</v>
      </c>
      <c r="M79" s="157">
        <f>G79*(1+L79/100)</f>
        <v>0</v>
      </c>
      <c r="N79" s="157">
        <v>0</v>
      </c>
      <c r="O79" s="157">
        <f>ROUND(E79*N79,2)</f>
        <v>0</v>
      </c>
      <c r="P79" s="157">
        <v>0</v>
      </c>
      <c r="Q79" s="157">
        <f>ROUND(E79*P79,2)</f>
        <v>0</v>
      </c>
      <c r="R79" s="157"/>
      <c r="S79" s="157" t="s">
        <v>128</v>
      </c>
      <c r="T79" s="157" t="s">
        <v>143</v>
      </c>
      <c r="U79" s="157">
        <v>1.5</v>
      </c>
      <c r="V79" s="157">
        <f>ROUND(E79*U79,2)</f>
        <v>1.5</v>
      </c>
      <c r="W79" s="157"/>
      <c r="X79" s="157" t="s">
        <v>130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231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184" t="s">
        <v>232</v>
      </c>
      <c r="D80" s="159"/>
      <c r="E80" s="160">
        <v>1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7"/>
      <c r="Z80" s="147"/>
      <c r="AA80" s="147"/>
      <c r="AB80" s="147"/>
      <c r="AC80" s="147"/>
      <c r="AD80" s="147"/>
      <c r="AE80" s="147"/>
      <c r="AF80" s="147"/>
      <c r="AG80" s="147" t="s">
        <v>133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68">
        <v>31</v>
      </c>
      <c r="B81" s="169" t="s">
        <v>233</v>
      </c>
      <c r="C81" s="183" t="s">
        <v>234</v>
      </c>
      <c r="D81" s="170" t="s">
        <v>151</v>
      </c>
      <c r="E81" s="171">
        <v>1</v>
      </c>
      <c r="F81" s="172"/>
      <c r="G81" s="173">
        <f>ROUND(E81*F81,2)</f>
        <v>0</v>
      </c>
      <c r="H81" s="158"/>
      <c r="I81" s="157">
        <f>ROUND(E81*H81,2)</f>
        <v>0</v>
      </c>
      <c r="J81" s="158"/>
      <c r="K81" s="157">
        <f>ROUND(E81*J81,2)</f>
        <v>0</v>
      </c>
      <c r="L81" s="157">
        <v>21</v>
      </c>
      <c r="M81" s="157">
        <f>G81*(1+L81/100)</f>
        <v>0</v>
      </c>
      <c r="N81" s="157">
        <v>0</v>
      </c>
      <c r="O81" s="157">
        <f>ROUND(E81*N81,2)</f>
        <v>0</v>
      </c>
      <c r="P81" s="157">
        <v>0</v>
      </c>
      <c r="Q81" s="157">
        <f>ROUND(E81*P81,2)</f>
        <v>0</v>
      </c>
      <c r="R81" s="157"/>
      <c r="S81" s="157" t="s">
        <v>128</v>
      </c>
      <c r="T81" s="157" t="s">
        <v>129</v>
      </c>
      <c r="U81" s="157">
        <v>0.77500000000000002</v>
      </c>
      <c r="V81" s="157">
        <f>ROUND(E81*U81,2)</f>
        <v>0.78</v>
      </c>
      <c r="W81" s="157"/>
      <c r="X81" s="157" t="s">
        <v>130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231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184" t="s">
        <v>232</v>
      </c>
      <c r="D82" s="159"/>
      <c r="E82" s="160">
        <v>1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7"/>
      <c r="Z82" s="147"/>
      <c r="AA82" s="147"/>
      <c r="AB82" s="147"/>
      <c r="AC82" s="147"/>
      <c r="AD82" s="147"/>
      <c r="AE82" s="147"/>
      <c r="AF82" s="147"/>
      <c r="AG82" s="147" t="s">
        <v>133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ht="33.75" outlineLevel="1" x14ac:dyDescent="0.2">
      <c r="A83" s="168">
        <v>32</v>
      </c>
      <c r="B83" s="169" t="s">
        <v>235</v>
      </c>
      <c r="C83" s="183" t="s">
        <v>236</v>
      </c>
      <c r="D83" s="170" t="s">
        <v>151</v>
      </c>
      <c r="E83" s="171">
        <v>1</v>
      </c>
      <c r="F83" s="172"/>
      <c r="G83" s="173">
        <f>ROUND(E83*F83,2)</f>
        <v>0</v>
      </c>
      <c r="H83" s="158"/>
      <c r="I83" s="157">
        <f>ROUND(E83*H83,2)</f>
        <v>0</v>
      </c>
      <c r="J83" s="158"/>
      <c r="K83" s="157">
        <f>ROUND(E83*J83,2)</f>
        <v>0</v>
      </c>
      <c r="L83" s="157">
        <v>21</v>
      </c>
      <c r="M83" s="157">
        <f>G83*(1+L83/100)</f>
        <v>0</v>
      </c>
      <c r="N83" s="157">
        <v>0.105</v>
      </c>
      <c r="O83" s="157">
        <f>ROUND(E83*N83,2)</f>
        <v>0.11</v>
      </c>
      <c r="P83" s="157">
        <v>0</v>
      </c>
      <c r="Q83" s="157">
        <f>ROUND(E83*P83,2)</f>
        <v>0</v>
      </c>
      <c r="R83" s="157" t="s">
        <v>237</v>
      </c>
      <c r="S83" s="157" t="s">
        <v>128</v>
      </c>
      <c r="T83" s="157" t="s">
        <v>143</v>
      </c>
      <c r="U83" s="157">
        <v>0</v>
      </c>
      <c r="V83" s="157">
        <f>ROUND(E83*U83,2)</f>
        <v>0</v>
      </c>
      <c r="W83" s="157"/>
      <c r="X83" s="157" t="s">
        <v>156</v>
      </c>
      <c r="Y83" s="147"/>
      <c r="Z83" s="147"/>
      <c r="AA83" s="147"/>
      <c r="AB83" s="147"/>
      <c r="AC83" s="147"/>
      <c r="AD83" s="147"/>
      <c r="AE83" s="147"/>
      <c r="AF83" s="147"/>
      <c r="AG83" s="147" t="s">
        <v>157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184" t="s">
        <v>238</v>
      </c>
      <c r="D84" s="159"/>
      <c r="E84" s="160">
        <v>1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7"/>
      <c r="Z84" s="147"/>
      <c r="AA84" s="147"/>
      <c r="AB84" s="147"/>
      <c r="AC84" s="147"/>
      <c r="AD84" s="147"/>
      <c r="AE84" s="147"/>
      <c r="AF84" s="147"/>
      <c r="AG84" s="147" t="s">
        <v>133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>
        <v>33</v>
      </c>
      <c r="B85" s="155" t="s">
        <v>239</v>
      </c>
      <c r="C85" s="186" t="s">
        <v>240</v>
      </c>
      <c r="D85" s="156" t="s">
        <v>0</v>
      </c>
      <c r="E85" s="180"/>
      <c r="F85" s="158"/>
      <c r="G85" s="157">
        <f>ROUND(E85*F85,2)</f>
        <v>0</v>
      </c>
      <c r="H85" s="158"/>
      <c r="I85" s="157">
        <f>ROUND(E85*H85,2)</f>
        <v>0</v>
      </c>
      <c r="J85" s="158"/>
      <c r="K85" s="157">
        <f>ROUND(E85*J85,2)</f>
        <v>0</v>
      </c>
      <c r="L85" s="157">
        <v>21</v>
      </c>
      <c r="M85" s="157">
        <f>G85*(1+L85/100)</f>
        <v>0</v>
      </c>
      <c r="N85" s="157">
        <v>0</v>
      </c>
      <c r="O85" s="157">
        <f>ROUND(E85*N85,2)</f>
        <v>0</v>
      </c>
      <c r="P85" s="157">
        <v>0</v>
      </c>
      <c r="Q85" s="157">
        <f>ROUND(E85*P85,2)</f>
        <v>0</v>
      </c>
      <c r="R85" s="157"/>
      <c r="S85" s="157" t="s">
        <v>128</v>
      </c>
      <c r="T85" s="157" t="s">
        <v>129</v>
      </c>
      <c r="U85" s="157">
        <v>0</v>
      </c>
      <c r="V85" s="157">
        <f>ROUND(E85*U85,2)</f>
        <v>0</v>
      </c>
      <c r="W85" s="157"/>
      <c r="X85" s="157" t="s">
        <v>227</v>
      </c>
      <c r="Y85" s="147"/>
      <c r="Z85" s="147"/>
      <c r="AA85" s="147"/>
      <c r="AB85" s="147"/>
      <c r="AC85" s="147"/>
      <c r="AD85" s="147"/>
      <c r="AE85" s="147"/>
      <c r="AF85" s="147"/>
      <c r="AG85" s="147" t="s">
        <v>228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x14ac:dyDescent="0.2">
      <c r="A86" s="162" t="s">
        <v>123</v>
      </c>
      <c r="B86" s="163" t="s">
        <v>83</v>
      </c>
      <c r="C86" s="182" t="s">
        <v>84</v>
      </c>
      <c r="D86" s="164"/>
      <c r="E86" s="165"/>
      <c r="F86" s="166"/>
      <c r="G86" s="167">
        <f>SUMIF(AG87:AG103,"&lt;&gt;NOR",G87:G103)</f>
        <v>0</v>
      </c>
      <c r="H86" s="161"/>
      <c r="I86" s="161">
        <f>SUM(I87:I103)</f>
        <v>0</v>
      </c>
      <c r="J86" s="161"/>
      <c r="K86" s="161">
        <f>SUM(K87:K103)</f>
        <v>0</v>
      </c>
      <c r="L86" s="161"/>
      <c r="M86" s="161">
        <f>SUM(M87:M103)</f>
        <v>0</v>
      </c>
      <c r="N86" s="161"/>
      <c r="O86" s="161">
        <f>SUM(O87:O103)</f>
        <v>0.14000000000000001</v>
      </c>
      <c r="P86" s="161"/>
      <c r="Q86" s="161">
        <f>SUM(Q87:Q103)</f>
        <v>0</v>
      </c>
      <c r="R86" s="161"/>
      <c r="S86" s="161"/>
      <c r="T86" s="161"/>
      <c r="U86" s="161"/>
      <c r="V86" s="161">
        <f>SUM(V87:V103)</f>
        <v>34.32</v>
      </c>
      <c r="W86" s="161"/>
      <c r="X86" s="161"/>
      <c r="AG86" t="s">
        <v>124</v>
      </c>
    </row>
    <row r="87" spans="1:60" ht="22.5" outlineLevel="1" x14ac:dyDescent="0.2">
      <c r="A87" s="168">
        <v>34</v>
      </c>
      <c r="B87" s="169" t="s">
        <v>241</v>
      </c>
      <c r="C87" s="183" t="s">
        <v>242</v>
      </c>
      <c r="D87" s="170" t="s">
        <v>127</v>
      </c>
      <c r="E87" s="171">
        <v>41</v>
      </c>
      <c r="F87" s="172"/>
      <c r="G87" s="173">
        <f>ROUND(E87*F87,2)</f>
        <v>0</v>
      </c>
      <c r="H87" s="158"/>
      <c r="I87" s="157">
        <f>ROUND(E87*H87,2)</f>
        <v>0</v>
      </c>
      <c r="J87" s="158"/>
      <c r="K87" s="157">
        <f>ROUND(E87*J87,2)</f>
        <v>0</v>
      </c>
      <c r="L87" s="157">
        <v>21</v>
      </c>
      <c r="M87" s="157">
        <f>G87*(1+L87/100)</f>
        <v>0</v>
      </c>
      <c r="N87" s="157">
        <v>0</v>
      </c>
      <c r="O87" s="157">
        <f>ROUND(E87*N87,2)</f>
        <v>0</v>
      </c>
      <c r="P87" s="157">
        <v>0</v>
      </c>
      <c r="Q87" s="157">
        <f>ROUND(E87*P87,2)</f>
        <v>0</v>
      </c>
      <c r="R87" s="157"/>
      <c r="S87" s="157" t="s">
        <v>128</v>
      </c>
      <c r="T87" s="157" t="s">
        <v>129</v>
      </c>
      <c r="U87" s="157">
        <v>0.02</v>
      </c>
      <c r="V87" s="157">
        <f>ROUND(E87*U87,2)</f>
        <v>0.82</v>
      </c>
      <c r="W87" s="157"/>
      <c r="X87" s="157" t="s">
        <v>130</v>
      </c>
      <c r="Y87" s="147"/>
      <c r="Z87" s="147"/>
      <c r="AA87" s="147"/>
      <c r="AB87" s="147"/>
      <c r="AC87" s="147"/>
      <c r="AD87" s="147"/>
      <c r="AE87" s="147"/>
      <c r="AF87" s="147"/>
      <c r="AG87" s="147" t="s">
        <v>131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184" t="s">
        <v>147</v>
      </c>
      <c r="D88" s="159"/>
      <c r="E88" s="160">
        <v>40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7"/>
      <c r="Z88" s="147"/>
      <c r="AA88" s="147"/>
      <c r="AB88" s="147"/>
      <c r="AC88" s="147"/>
      <c r="AD88" s="147"/>
      <c r="AE88" s="147"/>
      <c r="AF88" s="147"/>
      <c r="AG88" s="147" t="s">
        <v>133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184" t="s">
        <v>148</v>
      </c>
      <c r="D89" s="159"/>
      <c r="E89" s="160">
        <v>1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7"/>
      <c r="Z89" s="147"/>
      <c r="AA89" s="147"/>
      <c r="AB89" s="147"/>
      <c r="AC89" s="147"/>
      <c r="AD89" s="147"/>
      <c r="AE89" s="147"/>
      <c r="AF89" s="147"/>
      <c r="AG89" s="147" t="s">
        <v>133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68">
        <v>35</v>
      </c>
      <c r="B90" s="169" t="s">
        <v>243</v>
      </c>
      <c r="C90" s="183" t="s">
        <v>244</v>
      </c>
      <c r="D90" s="170" t="s">
        <v>127</v>
      </c>
      <c r="E90" s="171">
        <v>41</v>
      </c>
      <c r="F90" s="172"/>
      <c r="G90" s="173">
        <f>ROUND(E90*F90,2)</f>
        <v>0</v>
      </c>
      <c r="H90" s="158"/>
      <c r="I90" s="157">
        <f>ROUND(E90*H90,2)</f>
        <v>0</v>
      </c>
      <c r="J90" s="158"/>
      <c r="K90" s="157">
        <f>ROUND(E90*J90,2)</f>
        <v>0</v>
      </c>
      <c r="L90" s="157">
        <v>21</v>
      </c>
      <c r="M90" s="157">
        <f>G90*(1+L90/100)</f>
        <v>0</v>
      </c>
      <c r="N90" s="157">
        <v>0</v>
      </c>
      <c r="O90" s="157">
        <f>ROUND(E90*N90,2)</f>
        <v>0</v>
      </c>
      <c r="P90" s="157">
        <v>0</v>
      </c>
      <c r="Q90" s="157">
        <f>ROUND(E90*P90,2)</f>
        <v>0</v>
      </c>
      <c r="R90" s="157"/>
      <c r="S90" s="157" t="s">
        <v>128</v>
      </c>
      <c r="T90" s="157" t="s">
        <v>129</v>
      </c>
      <c r="U90" s="157">
        <v>0.05</v>
      </c>
      <c r="V90" s="157">
        <f>ROUND(E90*U90,2)</f>
        <v>2.0499999999999998</v>
      </c>
      <c r="W90" s="157"/>
      <c r="X90" s="157" t="s">
        <v>130</v>
      </c>
      <c r="Y90" s="147"/>
      <c r="Z90" s="147"/>
      <c r="AA90" s="147"/>
      <c r="AB90" s="147"/>
      <c r="AC90" s="147"/>
      <c r="AD90" s="147"/>
      <c r="AE90" s="147"/>
      <c r="AF90" s="147"/>
      <c r="AG90" s="147" t="s">
        <v>131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84" t="s">
        <v>147</v>
      </c>
      <c r="D91" s="159"/>
      <c r="E91" s="160">
        <v>40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7"/>
      <c r="Z91" s="147"/>
      <c r="AA91" s="147"/>
      <c r="AB91" s="147"/>
      <c r="AC91" s="147"/>
      <c r="AD91" s="147"/>
      <c r="AE91" s="147"/>
      <c r="AF91" s="147"/>
      <c r="AG91" s="147" t="s">
        <v>133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184" t="s">
        <v>148</v>
      </c>
      <c r="D92" s="159"/>
      <c r="E92" s="160">
        <v>1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7"/>
      <c r="Z92" s="147"/>
      <c r="AA92" s="147"/>
      <c r="AB92" s="147"/>
      <c r="AC92" s="147"/>
      <c r="AD92" s="147"/>
      <c r="AE92" s="147"/>
      <c r="AF92" s="147"/>
      <c r="AG92" s="147" t="s">
        <v>133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ht="22.5" outlineLevel="1" x14ac:dyDescent="0.2">
      <c r="A93" s="168">
        <v>36</v>
      </c>
      <c r="B93" s="169" t="s">
        <v>245</v>
      </c>
      <c r="C93" s="183" t="s">
        <v>246</v>
      </c>
      <c r="D93" s="170" t="s">
        <v>193</v>
      </c>
      <c r="E93" s="171">
        <v>26</v>
      </c>
      <c r="F93" s="172"/>
      <c r="G93" s="173">
        <f>ROUND(E93*F93,2)</f>
        <v>0</v>
      </c>
      <c r="H93" s="158"/>
      <c r="I93" s="157">
        <f>ROUND(E93*H93,2)</f>
        <v>0</v>
      </c>
      <c r="J93" s="158"/>
      <c r="K93" s="157">
        <f>ROUND(E93*J93,2)</f>
        <v>0</v>
      </c>
      <c r="L93" s="157">
        <v>21</v>
      </c>
      <c r="M93" s="157">
        <f>G93*(1+L93/100)</f>
        <v>0</v>
      </c>
      <c r="N93" s="157">
        <v>2.0000000000000002E-5</v>
      </c>
      <c r="O93" s="157">
        <f>ROUND(E93*N93,2)</f>
        <v>0</v>
      </c>
      <c r="P93" s="157">
        <v>0</v>
      </c>
      <c r="Q93" s="157">
        <f>ROUND(E93*P93,2)</f>
        <v>0</v>
      </c>
      <c r="R93" s="157"/>
      <c r="S93" s="157" t="s">
        <v>128</v>
      </c>
      <c r="T93" s="157" t="s">
        <v>129</v>
      </c>
      <c r="U93" s="157">
        <v>7.0000000000000007E-2</v>
      </c>
      <c r="V93" s="157">
        <f>ROUND(E93*U93,2)</f>
        <v>1.82</v>
      </c>
      <c r="W93" s="157"/>
      <c r="X93" s="157" t="s">
        <v>130</v>
      </c>
      <c r="Y93" s="147"/>
      <c r="Z93" s="147"/>
      <c r="AA93" s="147"/>
      <c r="AB93" s="147"/>
      <c r="AC93" s="147"/>
      <c r="AD93" s="147"/>
      <c r="AE93" s="147"/>
      <c r="AF93" s="147"/>
      <c r="AG93" s="147" t="s">
        <v>131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54"/>
      <c r="B94" s="155"/>
      <c r="C94" s="184" t="s">
        <v>213</v>
      </c>
      <c r="D94" s="159"/>
      <c r="E94" s="160">
        <v>26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7"/>
      <c r="Z94" s="147"/>
      <c r="AA94" s="147"/>
      <c r="AB94" s="147"/>
      <c r="AC94" s="147"/>
      <c r="AD94" s="147"/>
      <c r="AE94" s="147"/>
      <c r="AF94" s="147"/>
      <c r="AG94" s="147" t="s">
        <v>133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ht="22.5" outlineLevel="1" x14ac:dyDescent="0.2">
      <c r="A95" s="168">
        <v>37</v>
      </c>
      <c r="B95" s="169" t="s">
        <v>247</v>
      </c>
      <c r="C95" s="183" t="s">
        <v>248</v>
      </c>
      <c r="D95" s="170" t="s">
        <v>127</v>
      </c>
      <c r="E95" s="171">
        <v>41</v>
      </c>
      <c r="F95" s="172"/>
      <c r="G95" s="173">
        <f>ROUND(E95*F95,2)</f>
        <v>0</v>
      </c>
      <c r="H95" s="158"/>
      <c r="I95" s="157">
        <f>ROUND(E95*H95,2)</f>
        <v>0</v>
      </c>
      <c r="J95" s="158"/>
      <c r="K95" s="157">
        <f>ROUND(E95*J95,2)</f>
        <v>0</v>
      </c>
      <c r="L95" s="157">
        <v>21</v>
      </c>
      <c r="M95" s="157">
        <f>G95*(1+L95/100)</f>
        <v>0</v>
      </c>
      <c r="N95" s="157">
        <v>3.32E-3</v>
      </c>
      <c r="O95" s="157">
        <f>ROUND(E95*N95,2)</f>
        <v>0.14000000000000001</v>
      </c>
      <c r="P95" s="157">
        <v>0</v>
      </c>
      <c r="Q95" s="157">
        <f>ROUND(E95*P95,2)</f>
        <v>0</v>
      </c>
      <c r="R95" s="157"/>
      <c r="S95" s="157" t="s">
        <v>128</v>
      </c>
      <c r="T95" s="157" t="s">
        <v>129</v>
      </c>
      <c r="U95" s="157">
        <v>0.68</v>
      </c>
      <c r="V95" s="157">
        <f>ROUND(E95*U95,2)</f>
        <v>27.88</v>
      </c>
      <c r="W95" s="157"/>
      <c r="X95" s="157" t="s">
        <v>130</v>
      </c>
      <c r="Y95" s="147"/>
      <c r="Z95" s="147"/>
      <c r="AA95" s="147"/>
      <c r="AB95" s="147"/>
      <c r="AC95" s="147"/>
      <c r="AD95" s="147"/>
      <c r="AE95" s="147"/>
      <c r="AF95" s="147"/>
      <c r="AG95" s="147" t="s">
        <v>131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54"/>
      <c r="B96" s="155"/>
      <c r="C96" s="184" t="s">
        <v>147</v>
      </c>
      <c r="D96" s="159"/>
      <c r="E96" s="160">
        <v>40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7"/>
      <c r="Z96" s="147"/>
      <c r="AA96" s="147"/>
      <c r="AB96" s="147"/>
      <c r="AC96" s="147"/>
      <c r="AD96" s="147"/>
      <c r="AE96" s="147"/>
      <c r="AF96" s="147"/>
      <c r="AG96" s="147" t="s">
        <v>133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184" t="s">
        <v>148</v>
      </c>
      <c r="D97" s="159"/>
      <c r="E97" s="160">
        <v>1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7"/>
      <c r="Z97" s="147"/>
      <c r="AA97" s="147"/>
      <c r="AB97" s="147"/>
      <c r="AC97" s="147"/>
      <c r="AD97" s="147"/>
      <c r="AE97" s="147"/>
      <c r="AF97" s="147"/>
      <c r="AG97" s="147" t="s">
        <v>133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33.75" outlineLevel="1" x14ac:dyDescent="0.2">
      <c r="A98" s="168">
        <v>38</v>
      </c>
      <c r="B98" s="169" t="s">
        <v>249</v>
      </c>
      <c r="C98" s="183" t="s">
        <v>250</v>
      </c>
      <c r="D98" s="170" t="s">
        <v>193</v>
      </c>
      <c r="E98" s="171">
        <v>6.25</v>
      </c>
      <c r="F98" s="172"/>
      <c r="G98" s="173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21</v>
      </c>
      <c r="M98" s="157">
        <f>G98*(1+L98/100)</f>
        <v>0</v>
      </c>
      <c r="N98" s="157">
        <v>3.4000000000000002E-4</v>
      </c>
      <c r="O98" s="157">
        <f>ROUND(E98*N98,2)</f>
        <v>0</v>
      </c>
      <c r="P98" s="157">
        <v>0</v>
      </c>
      <c r="Q98" s="157">
        <f>ROUND(E98*P98,2)</f>
        <v>0</v>
      </c>
      <c r="R98" s="157"/>
      <c r="S98" s="157" t="s">
        <v>128</v>
      </c>
      <c r="T98" s="157" t="s">
        <v>129</v>
      </c>
      <c r="U98" s="157">
        <v>0.28000000000000003</v>
      </c>
      <c r="V98" s="157">
        <f>ROUND(E98*U98,2)</f>
        <v>1.75</v>
      </c>
      <c r="W98" s="157"/>
      <c r="X98" s="157" t="s">
        <v>130</v>
      </c>
      <c r="Y98" s="147"/>
      <c r="Z98" s="147"/>
      <c r="AA98" s="147"/>
      <c r="AB98" s="147"/>
      <c r="AC98" s="147"/>
      <c r="AD98" s="147"/>
      <c r="AE98" s="147"/>
      <c r="AF98" s="147"/>
      <c r="AG98" s="147" t="s">
        <v>131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54"/>
      <c r="B99" s="155"/>
      <c r="C99" s="184" t="s">
        <v>251</v>
      </c>
      <c r="D99" s="159"/>
      <c r="E99" s="160">
        <v>6.25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7"/>
      <c r="Z99" s="147"/>
      <c r="AA99" s="147"/>
      <c r="AB99" s="147"/>
      <c r="AC99" s="147"/>
      <c r="AD99" s="147"/>
      <c r="AE99" s="147"/>
      <c r="AF99" s="147"/>
      <c r="AG99" s="147" t="s">
        <v>133</v>
      </c>
      <c r="AH99" s="147">
        <v>0</v>
      </c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68">
        <v>39</v>
      </c>
      <c r="B100" s="169" t="s">
        <v>252</v>
      </c>
      <c r="C100" s="183" t="s">
        <v>253</v>
      </c>
      <c r="D100" s="170" t="s">
        <v>193</v>
      </c>
      <c r="E100" s="171">
        <v>28.6</v>
      </c>
      <c r="F100" s="172"/>
      <c r="G100" s="173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21</v>
      </c>
      <c r="M100" s="157">
        <f>G100*(1+L100/100)</f>
        <v>0</v>
      </c>
      <c r="N100" s="157">
        <v>1.2E-4</v>
      </c>
      <c r="O100" s="157">
        <f>ROUND(E100*N100,2)</f>
        <v>0</v>
      </c>
      <c r="P100" s="157">
        <v>0</v>
      </c>
      <c r="Q100" s="157">
        <f>ROUND(E100*P100,2)</f>
        <v>0</v>
      </c>
      <c r="R100" s="157" t="s">
        <v>237</v>
      </c>
      <c r="S100" s="157" t="s">
        <v>128</v>
      </c>
      <c r="T100" s="157" t="s">
        <v>143</v>
      </c>
      <c r="U100" s="157">
        <v>0</v>
      </c>
      <c r="V100" s="157">
        <f>ROUND(E100*U100,2)</f>
        <v>0</v>
      </c>
      <c r="W100" s="157"/>
      <c r="X100" s="157" t="s">
        <v>156</v>
      </c>
      <c r="Y100" s="147"/>
      <c r="Z100" s="147"/>
      <c r="AA100" s="147"/>
      <c r="AB100" s="147"/>
      <c r="AC100" s="147"/>
      <c r="AD100" s="147"/>
      <c r="AE100" s="147"/>
      <c r="AF100" s="147"/>
      <c r="AG100" s="147" t="s">
        <v>157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/>
      <c r="B101" s="155"/>
      <c r="C101" s="184" t="s">
        <v>254</v>
      </c>
      <c r="D101" s="159"/>
      <c r="E101" s="160">
        <v>26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133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54"/>
      <c r="B102" s="155"/>
      <c r="C102" s="184" t="s">
        <v>255</v>
      </c>
      <c r="D102" s="159"/>
      <c r="E102" s="160">
        <v>2.6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133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>
        <v>40</v>
      </c>
      <c r="B103" s="155" t="s">
        <v>256</v>
      </c>
      <c r="C103" s="186" t="s">
        <v>257</v>
      </c>
      <c r="D103" s="156" t="s">
        <v>0</v>
      </c>
      <c r="E103" s="180"/>
      <c r="F103" s="158"/>
      <c r="G103" s="157">
        <f>ROUND(E103*F103,2)</f>
        <v>0</v>
      </c>
      <c r="H103" s="158"/>
      <c r="I103" s="157">
        <f>ROUND(E103*H103,2)</f>
        <v>0</v>
      </c>
      <c r="J103" s="158"/>
      <c r="K103" s="157">
        <f>ROUND(E103*J103,2)</f>
        <v>0</v>
      </c>
      <c r="L103" s="157">
        <v>21</v>
      </c>
      <c r="M103" s="157">
        <f>G103*(1+L103/100)</f>
        <v>0</v>
      </c>
      <c r="N103" s="157">
        <v>0</v>
      </c>
      <c r="O103" s="157">
        <f>ROUND(E103*N103,2)</f>
        <v>0</v>
      </c>
      <c r="P103" s="157">
        <v>0</v>
      </c>
      <c r="Q103" s="157">
        <f>ROUND(E103*P103,2)</f>
        <v>0</v>
      </c>
      <c r="R103" s="157"/>
      <c r="S103" s="157" t="s">
        <v>128</v>
      </c>
      <c r="T103" s="157" t="s">
        <v>129</v>
      </c>
      <c r="U103" s="157">
        <v>0</v>
      </c>
      <c r="V103" s="157">
        <f>ROUND(E103*U103,2)</f>
        <v>0</v>
      </c>
      <c r="W103" s="157"/>
      <c r="X103" s="157" t="s">
        <v>227</v>
      </c>
      <c r="Y103" s="147"/>
      <c r="Z103" s="147"/>
      <c r="AA103" s="147"/>
      <c r="AB103" s="147"/>
      <c r="AC103" s="147"/>
      <c r="AD103" s="147"/>
      <c r="AE103" s="147"/>
      <c r="AF103" s="147"/>
      <c r="AG103" s="147" t="s">
        <v>228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x14ac:dyDescent="0.2">
      <c r="A104" s="162" t="s">
        <v>123</v>
      </c>
      <c r="B104" s="163" t="s">
        <v>85</v>
      </c>
      <c r="C104" s="182" t="s">
        <v>86</v>
      </c>
      <c r="D104" s="164"/>
      <c r="E104" s="165"/>
      <c r="F104" s="166"/>
      <c r="G104" s="167">
        <f>SUMIF(AG105:AG109,"&lt;&gt;NOR",G105:G109)</f>
        <v>0</v>
      </c>
      <c r="H104" s="161"/>
      <c r="I104" s="161">
        <f>SUM(I105:I109)</f>
        <v>0</v>
      </c>
      <c r="J104" s="161"/>
      <c r="K104" s="161">
        <f>SUM(K105:K109)</f>
        <v>0</v>
      </c>
      <c r="L104" s="161"/>
      <c r="M104" s="161">
        <f>SUM(M105:M109)</f>
        <v>0</v>
      </c>
      <c r="N104" s="161"/>
      <c r="O104" s="161">
        <f>SUM(O105:O109)</f>
        <v>0.09</v>
      </c>
      <c r="P104" s="161"/>
      <c r="Q104" s="161">
        <f>SUM(Q105:Q109)</f>
        <v>0</v>
      </c>
      <c r="R104" s="161"/>
      <c r="S104" s="161"/>
      <c r="T104" s="161"/>
      <c r="U104" s="161"/>
      <c r="V104" s="161">
        <f>SUM(V105:V109)</f>
        <v>10.1</v>
      </c>
      <c r="W104" s="161"/>
      <c r="X104" s="161"/>
      <c r="AG104" t="s">
        <v>124</v>
      </c>
    </row>
    <row r="105" spans="1:60" outlineLevel="1" x14ac:dyDescent="0.2">
      <c r="A105" s="168">
        <v>41</v>
      </c>
      <c r="B105" s="169" t="s">
        <v>258</v>
      </c>
      <c r="C105" s="183" t="s">
        <v>259</v>
      </c>
      <c r="D105" s="170" t="s">
        <v>127</v>
      </c>
      <c r="E105" s="171">
        <v>2</v>
      </c>
      <c r="F105" s="172"/>
      <c r="G105" s="173">
        <f>ROUND(E105*F105,2)</f>
        <v>0</v>
      </c>
      <c r="H105" s="158"/>
      <c r="I105" s="157">
        <f>ROUND(E105*H105,2)</f>
        <v>0</v>
      </c>
      <c r="J105" s="158"/>
      <c r="K105" s="157">
        <f>ROUND(E105*J105,2)</f>
        <v>0</v>
      </c>
      <c r="L105" s="157">
        <v>21</v>
      </c>
      <c r="M105" s="157">
        <f>G105*(1+L105/100)</f>
        <v>0</v>
      </c>
      <c r="N105" s="157">
        <v>2.1000000000000001E-4</v>
      </c>
      <c r="O105" s="157">
        <f>ROUND(E105*N105,2)</f>
        <v>0</v>
      </c>
      <c r="P105" s="157">
        <v>0</v>
      </c>
      <c r="Q105" s="157">
        <f>ROUND(E105*P105,2)</f>
        <v>0</v>
      </c>
      <c r="R105" s="157"/>
      <c r="S105" s="157" t="s">
        <v>128</v>
      </c>
      <c r="T105" s="157" t="s">
        <v>129</v>
      </c>
      <c r="U105" s="157">
        <v>0.05</v>
      </c>
      <c r="V105" s="157">
        <f>ROUND(E105*U105,2)</f>
        <v>0.1</v>
      </c>
      <c r="W105" s="157"/>
      <c r="X105" s="157" t="s">
        <v>130</v>
      </c>
      <c r="Y105" s="147"/>
      <c r="Z105" s="147"/>
      <c r="AA105" s="147"/>
      <c r="AB105" s="147"/>
      <c r="AC105" s="147"/>
      <c r="AD105" s="147"/>
      <c r="AE105" s="147"/>
      <c r="AF105" s="147"/>
      <c r="AG105" s="147" t="s">
        <v>131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54"/>
      <c r="B106" s="155"/>
      <c r="C106" s="184" t="s">
        <v>136</v>
      </c>
      <c r="D106" s="159"/>
      <c r="E106" s="160">
        <v>2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133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68">
        <v>42</v>
      </c>
      <c r="B107" s="169" t="s">
        <v>260</v>
      </c>
      <c r="C107" s="183" t="s">
        <v>261</v>
      </c>
      <c r="D107" s="170" t="s">
        <v>151</v>
      </c>
      <c r="E107" s="171">
        <v>66.666669999999996</v>
      </c>
      <c r="F107" s="172"/>
      <c r="G107" s="173">
        <f>ROUND(E107*F107,2)</f>
        <v>0</v>
      </c>
      <c r="H107" s="158"/>
      <c r="I107" s="157">
        <f>ROUND(E107*H107,2)</f>
        <v>0</v>
      </c>
      <c r="J107" s="158"/>
      <c r="K107" s="157">
        <f>ROUND(E107*J107,2)</f>
        <v>0</v>
      </c>
      <c r="L107" s="157">
        <v>21</v>
      </c>
      <c r="M107" s="157">
        <f>G107*(1+L107/100)</f>
        <v>0</v>
      </c>
      <c r="N107" s="157">
        <v>1.4E-3</v>
      </c>
      <c r="O107" s="157">
        <f>ROUND(E107*N107,2)</f>
        <v>0.09</v>
      </c>
      <c r="P107" s="157">
        <v>0</v>
      </c>
      <c r="Q107" s="157">
        <f>ROUND(E107*P107,2)</f>
        <v>0</v>
      </c>
      <c r="R107" s="157"/>
      <c r="S107" s="157" t="s">
        <v>128</v>
      </c>
      <c r="T107" s="157" t="s">
        <v>129</v>
      </c>
      <c r="U107" s="157">
        <v>0.15</v>
      </c>
      <c r="V107" s="157">
        <f>ROUND(E107*U107,2)</f>
        <v>10</v>
      </c>
      <c r="W107" s="157"/>
      <c r="X107" s="157" t="s">
        <v>130</v>
      </c>
      <c r="Y107" s="147"/>
      <c r="Z107" s="147"/>
      <c r="AA107" s="147"/>
      <c r="AB107" s="147"/>
      <c r="AC107" s="147"/>
      <c r="AD107" s="147"/>
      <c r="AE107" s="147"/>
      <c r="AF107" s="147"/>
      <c r="AG107" s="147" t="s">
        <v>131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/>
      <c r="B108" s="155"/>
      <c r="C108" s="184" t="s">
        <v>262</v>
      </c>
      <c r="D108" s="159"/>
      <c r="E108" s="160">
        <v>66.666669999999996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133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54">
        <v>43</v>
      </c>
      <c r="B109" s="155" t="s">
        <v>263</v>
      </c>
      <c r="C109" s="186" t="s">
        <v>264</v>
      </c>
      <c r="D109" s="156" t="s">
        <v>0</v>
      </c>
      <c r="E109" s="180"/>
      <c r="F109" s="158"/>
      <c r="G109" s="157">
        <f>ROUND(E109*F109,2)</f>
        <v>0</v>
      </c>
      <c r="H109" s="158"/>
      <c r="I109" s="157">
        <f>ROUND(E109*H109,2)</f>
        <v>0</v>
      </c>
      <c r="J109" s="158"/>
      <c r="K109" s="157">
        <f>ROUND(E109*J109,2)</f>
        <v>0</v>
      </c>
      <c r="L109" s="157">
        <v>21</v>
      </c>
      <c r="M109" s="157">
        <f>G109*(1+L109/100)</f>
        <v>0</v>
      </c>
      <c r="N109" s="157">
        <v>0</v>
      </c>
      <c r="O109" s="157">
        <f>ROUND(E109*N109,2)</f>
        <v>0</v>
      </c>
      <c r="P109" s="157">
        <v>0</v>
      </c>
      <c r="Q109" s="157">
        <f>ROUND(E109*P109,2)</f>
        <v>0</v>
      </c>
      <c r="R109" s="157"/>
      <c r="S109" s="157" t="s">
        <v>128</v>
      </c>
      <c r="T109" s="157" t="s">
        <v>129</v>
      </c>
      <c r="U109" s="157">
        <v>0</v>
      </c>
      <c r="V109" s="157">
        <f>ROUND(E109*U109,2)</f>
        <v>0</v>
      </c>
      <c r="W109" s="157"/>
      <c r="X109" s="157" t="s">
        <v>227</v>
      </c>
      <c r="Y109" s="147"/>
      <c r="Z109" s="147"/>
      <c r="AA109" s="147"/>
      <c r="AB109" s="147"/>
      <c r="AC109" s="147"/>
      <c r="AD109" s="147"/>
      <c r="AE109" s="147"/>
      <c r="AF109" s="147"/>
      <c r="AG109" s="147" t="s">
        <v>228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x14ac:dyDescent="0.2">
      <c r="A110" s="162" t="s">
        <v>123</v>
      </c>
      <c r="B110" s="163" t="s">
        <v>87</v>
      </c>
      <c r="C110" s="182" t="s">
        <v>88</v>
      </c>
      <c r="D110" s="164"/>
      <c r="E110" s="165"/>
      <c r="F110" s="166"/>
      <c r="G110" s="167">
        <f>SUMIF(AG111:AG114,"&lt;&gt;NOR",G111:G114)</f>
        <v>0</v>
      </c>
      <c r="H110" s="161"/>
      <c r="I110" s="161">
        <f>SUM(I111:I114)</f>
        <v>0</v>
      </c>
      <c r="J110" s="161"/>
      <c r="K110" s="161">
        <f>SUM(K111:K114)</f>
        <v>0</v>
      </c>
      <c r="L110" s="161"/>
      <c r="M110" s="161">
        <f>SUM(M111:M114)</f>
        <v>0</v>
      </c>
      <c r="N110" s="161"/>
      <c r="O110" s="161">
        <f>SUM(O111:O114)</f>
        <v>0</v>
      </c>
      <c r="P110" s="161"/>
      <c r="Q110" s="161">
        <f>SUM(Q111:Q114)</f>
        <v>0</v>
      </c>
      <c r="R110" s="161"/>
      <c r="S110" s="161"/>
      <c r="T110" s="161"/>
      <c r="U110" s="161"/>
      <c r="V110" s="161">
        <f>SUM(V111:V114)</f>
        <v>0.62</v>
      </c>
      <c r="W110" s="161"/>
      <c r="X110" s="161"/>
      <c r="AG110" t="s">
        <v>124</v>
      </c>
    </row>
    <row r="111" spans="1:60" outlineLevel="1" x14ac:dyDescent="0.2">
      <c r="A111" s="168">
        <v>44</v>
      </c>
      <c r="B111" s="169" t="s">
        <v>265</v>
      </c>
      <c r="C111" s="183" t="s">
        <v>266</v>
      </c>
      <c r="D111" s="170" t="s">
        <v>127</v>
      </c>
      <c r="E111" s="171">
        <v>1.3125</v>
      </c>
      <c r="F111" s="172"/>
      <c r="G111" s="173">
        <f>ROUND(E111*F111,2)</f>
        <v>0</v>
      </c>
      <c r="H111" s="158"/>
      <c r="I111" s="157">
        <f>ROUND(E111*H111,2)</f>
        <v>0</v>
      </c>
      <c r="J111" s="158"/>
      <c r="K111" s="157">
        <f>ROUND(E111*J111,2)</f>
        <v>0</v>
      </c>
      <c r="L111" s="157">
        <v>21</v>
      </c>
      <c r="M111" s="157">
        <f>G111*(1+L111/100)</f>
        <v>0</v>
      </c>
      <c r="N111" s="157">
        <v>2.7999999999999998E-4</v>
      </c>
      <c r="O111" s="157">
        <f>ROUND(E111*N111,2)</f>
        <v>0</v>
      </c>
      <c r="P111" s="157">
        <v>0</v>
      </c>
      <c r="Q111" s="157">
        <f>ROUND(E111*P111,2)</f>
        <v>0</v>
      </c>
      <c r="R111" s="157"/>
      <c r="S111" s="157" t="s">
        <v>128</v>
      </c>
      <c r="T111" s="157" t="s">
        <v>129</v>
      </c>
      <c r="U111" s="157">
        <v>0.31</v>
      </c>
      <c r="V111" s="157">
        <f>ROUND(E111*U111,2)</f>
        <v>0.41</v>
      </c>
      <c r="W111" s="157"/>
      <c r="X111" s="157" t="s">
        <v>130</v>
      </c>
      <c r="Y111" s="147"/>
      <c r="Z111" s="147"/>
      <c r="AA111" s="147"/>
      <c r="AB111" s="147"/>
      <c r="AC111" s="147"/>
      <c r="AD111" s="147"/>
      <c r="AE111" s="147"/>
      <c r="AF111" s="147"/>
      <c r="AG111" s="147" t="s">
        <v>131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184" t="s">
        <v>267</v>
      </c>
      <c r="D112" s="159"/>
      <c r="E112" s="160">
        <v>1.3125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133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68">
        <v>45</v>
      </c>
      <c r="B113" s="169" t="s">
        <v>268</v>
      </c>
      <c r="C113" s="183" t="s">
        <v>269</v>
      </c>
      <c r="D113" s="170" t="s">
        <v>127</v>
      </c>
      <c r="E113" s="171">
        <v>1.3125</v>
      </c>
      <c r="F113" s="172"/>
      <c r="G113" s="173">
        <f>ROUND(E113*F113,2)</f>
        <v>0</v>
      </c>
      <c r="H113" s="158"/>
      <c r="I113" s="157">
        <f>ROUND(E113*H113,2)</f>
        <v>0</v>
      </c>
      <c r="J113" s="158"/>
      <c r="K113" s="157">
        <f>ROUND(E113*J113,2)</f>
        <v>0</v>
      </c>
      <c r="L113" s="157">
        <v>21</v>
      </c>
      <c r="M113" s="157">
        <f>G113*(1+L113/100)</f>
        <v>0</v>
      </c>
      <c r="N113" s="157">
        <v>8.0000000000000007E-5</v>
      </c>
      <c r="O113" s="157">
        <f>ROUND(E113*N113,2)</f>
        <v>0</v>
      </c>
      <c r="P113" s="157">
        <v>0</v>
      </c>
      <c r="Q113" s="157">
        <f>ROUND(E113*P113,2)</f>
        <v>0</v>
      </c>
      <c r="R113" s="157"/>
      <c r="S113" s="157" t="s">
        <v>128</v>
      </c>
      <c r="T113" s="157" t="s">
        <v>129</v>
      </c>
      <c r="U113" s="157">
        <v>0.16</v>
      </c>
      <c r="V113" s="157">
        <f>ROUND(E113*U113,2)</f>
        <v>0.21</v>
      </c>
      <c r="W113" s="157"/>
      <c r="X113" s="157" t="s">
        <v>130</v>
      </c>
      <c r="Y113" s="147"/>
      <c r="Z113" s="147"/>
      <c r="AA113" s="147"/>
      <c r="AB113" s="147"/>
      <c r="AC113" s="147"/>
      <c r="AD113" s="147"/>
      <c r="AE113" s="147"/>
      <c r="AF113" s="147"/>
      <c r="AG113" s="147" t="s">
        <v>131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1" x14ac:dyDescent="0.2">
      <c r="A114" s="154"/>
      <c r="B114" s="155"/>
      <c r="C114" s="184" t="s">
        <v>267</v>
      </c>
      <c r="D114" s="159"/>
      <c r="E114" s="160">
        <v>1.3125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7"/>
      <c r="Z114" s="147"/>
      <c r="AA114" s="147"/>
      <c r="AB114" s="147"/>
      <c r="AC114" s="147"/>
      <c r="AD114" s="147"/>
      <c r="AE114" s="147"/>
      <c r="AF114" s="147"/>
      <c r="AG114" s="147" t="s">
        <v>133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x14ac:dyDescent="0.2">
      <c r="A115" s="162" t="s">
        <v>123</v>
      </c>
      <c r="B115" s="163" t="s">
        <v>89</v>
      </c>
      <c r="C115" s="182" t="s">
        <v>90</v>
      </c>
      <c r="D115" s="164"/>
      <c r="E115" s="165"/>
      <c r="F115" s="166"/>
      <c r="G115" s="167">
        <f>SUMIF(AG116:AG126,"&lt;&gt;NOR",G116:G126)</f>
        <v>0</v>
      </c>
      <c r="H115" s="161"/>
      <c r="I115" s="161">
        <f>SUM(I116:I126)</f>
        <v>0</v>
      </c>
      <c r="J115" s="161"/>
      <c r="K115" s="161">
        <f>SUM(K116:K126)</f>
        <v>0</v>
      </c>
      <c r="L115" s="161"/>
      <c r="M115" s="161">
        <f>SUM(M116:M126)</f>
        <v>0</v>
      </c>
      <c r="N115" s="161"/>
      <c r="O115" s="161">
        <f>SUM(O116:O126)</f>
        <v>0.08</v>
      </c>
      <c r="P115" s="161"/>
      <c r="Q115" s="161">
        <f>SUM(Q116:Q126)</f>
        <v>0</v>
      </c>
      <c r="R115" s="161"/>
      <c r="S115" s="161"/>
      <c r="T115" s="161"/>
      <c r="U115" s="161"/>
      <c r="V115" s="161">
        <f>SUM(V116:V126)</f>
        <v>49.210000000000008</v>
      </c>
      <c r="W115" s="161"/>
      <c r="X115" s="161"/>
      <c r="AG115" t="s">
        <v>124</v>
      </c>
    </row>
    <row r="116" spans="1:60" outlineLevel="1" x14ac:dyDescent="0.2">
      <c r="A116" s="168">
        <v>46</v>
      </c>
      <c r="B116" s="169" t="s">
        <v>270</v>
      </c>
      <c r="C116" s="183" t="s">
        <v>271</v>
      </c>
      <c r="D116" s="170" t="s">
        <v>127</v>
      </c>
      <c r="E116" s="171">
        <v>119.2</v>
      </c>
      <c r="F116" s="172"/>
      <c r="G116" s="173">
        <f>ROUND(E116*F116,2)</f>
        <v>0</v>
      </c>
      <c r="H116" s="158"/>
      <c r="I116" s="157">
        <f>ROUND(E116*H116,2)</f>
        <v>0</v>
      </c>
      <c r="J116" s="158"/>
      <c r="K116" s="157">
        <f>ROUND(E116*J116,2)</f>
        <v>0</v>
      </c>
      <c r="L116" s="157">
        <v>21</v>
      </c>
      <c r="M116" s="157">
        <f>G116*(1+L116/100)</f>
        <v>0</v>
      </c>
      <c r="N116" s="157">
        <v>0</v>
      </c>
      <c r="O116" s="157">
        <f>ROUND(E116*N116,2)</f>
        <v>0</v>
      </c>
      <c r="P116" s="157">
        <v>0</v>
      </c>
      <c r="Q116" s="157">
        <f>ROUND(E116*P116,2)</f>
        <v>0</v>
      </c>
      <c r="R116" s="157"/>
      <c r="S116" s="157" t="s">
        <v>128</v>
      </c>
      <c r="T116" s="157" t="s">
        <v>129</v>
      </c>
      <c r="U116" s="157">
        <v>7.0000000000000007E-2</v>
      </c>
      <c r="V116" s="157">
        <f>ROUND(E116*U116,2)</f>
        <v>8.34</v>
      </c>
      <c r="W116" s="157"/>
      <c r="X116" s="157" t="s">
        <v>130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131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54"/>
      <c r="B117" s="155"/>
      <c r="C117" s="184" t="s">
        <v>272</v>
      </c>
      <c r="D117" s="159"/>
      <c r="E117" s="160">
        <v>119.2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133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68">
        <v>47</v>
      </c>
      <c r="B118" s="169" t="s">
        <v>273</v>
      </c>
      <c r="C118" s="183" t="s">
        <v>274</v>
      </c>
      <c r="D118" s="170" t="s">
        <v>127</v>
      </c>
      <c r="E118" s="171">
        <v>121.825</v>
      </c>
      <c r="F118" s="172"/>
      <c r="G118" s="173">
        <f>ROUND(E118*F118,2)</f>
        <v>0</v>
      </c>
      <c r="H118" s="158"/>
      <c r="I118" s="157">
        <f>ROUND(E118*H118,2)</f>
        <v>0</v>
      </c>
      <c r="J118" s="158"/>
      <c r="K118" s="157">
        <f>ROUND(E118*J118,2)</f>
        <v>0</v>
      </c>
      <c r="L118" s="157">
        <v>21</v>
      </c>
      <c r="M118" s="157">
        <f>G118*(1+L118/100)</f>
        <v>0</v>
      </c>
      <c r="N118" s="157">
        <v>1E-4</v>
      </c>
      <c r="O118" s="157">
        <f>ROUND(E118*N118,2)</f>
        <v>0.01</v>
      </c>
      <c r="P118" s="157">
        <v>0</v>
      </c>
      <c r="Q118" s="157">
        <f>ROUND(E118*P118,2)</f>
        <v>0</v>
      </c>
      <c r="R118" s="157"/>
      <c r="S118" s="157" t="s">
        <v>128</v>
      </c>
      <c r="T118" s="157" t="s">
        <v>129</v>
      </c>
      <c r="U118" s="157">
        <v>0.03</v>
      </c>
      <c r="V118" s="157">
        <f>ROUND(E118*U118,2)</f>
        <v>3.65</v>
      </c>
      <c r="W118" s="157"/>
      <c r="X118" s="157" t="s">
        <v>130</v>
      </c>
      <c r="Y118" s="147"/>
      <c r="Z118" s="147"/>
      <c r="AA118" s="147"/>
      <c r="AB118" s="147"/>
      <c r="AC118" s="147"/>
      <c r="AD118" s="147"/>
      <c r="AE118" s="147"/>
      <c r="AF118" s="147"/>
      <c r="AG118" s="147" t="s">
        <v>131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184" t="s">
        <v>272</v>
      </c>
      <c r="D119" s="159"/>
      <c r="E119" s="160">
        <v>119.2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133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184" t="s">
        <v>132</v>
      </c>
      <c r="D120" s="159"/>
      <c r="E120" s="160">
        <v>2.625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133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68">
        <v>48</v>
      </c>
      <c r="B121" s="169" t="s">
        <v>275</v>
      </c>
      <c r="C121" s="183" t="s">
        <v>276</v>
      </c>
      <c r="D121" s="170" t="s">
        <v>127</v>
      </c>
      <c r="E121" s="171">
        <v>2.625</v>
      </c>
      <c r="F121" s="172"/>
      <c r="G121" s="173">
        <f>ROUND(E121*F121,2)</f>
        <v>0</v>
      </c>
      <c r="H121" s="158"/>
      <c r="I121" s="157">
        <f>ROUND(E121*H121,2)</f>
        <v>0</v>
      </c>
      <c r="J121" s="158"/>
      <c r="K121" s="157">
        <f>ROUND(E121*J121,2)</f>
        <v>0</v>
      </c>
      <c r="L121" s="157">
        <v>21</v>
      </c>
      <c r="M121" s="157">
        <f>G121*(1+L121/100)</f>
        <v>0</v>
      </c>
      <c r="N121" s="157">
        <v>3.1E-4</v>
      </c>
      <c r="O121" s="157">
        <f>ROUND(E121*N121,2)</f>
        <v>0</v>
      </c>
      <c r="P121" s="157">
        <v>0</v>
      </c>
      <c r="Q121" s="157">
        <f>ROUND(E121*P121,2)</f>
        <v>0</v>
      </c>
      <c r="R121" s="157"/>
      <c r="S121" s="157" t="s">
        <v>128</v>
      </c>
      <c r="T121" s="157" t="s">
        <v>129</v>
      </c>
      <c r="U121" s="157">
        <v>0.10191</v>
      </c>
      <c r="V121" s="157">
        <f>ROUND(E121*U121,2)</f>
        <v>0.27</v>
      </c>
      <c r="W121" s="157"/>
      <c r="X121" s="157" t="s">
        <v>130</v>
      </c>
      <c r="Y121" s="147"/>
      <c r="Z121" s="147"/>
      <c r="AA121" s="147"/>
      <c r="AB121" s="147"/>
      <c r="AC121" s="147"/>
      <c r="AD121" s="147"/>
      <c r="AE121" s="147"/>
      <c r="AF121" s="147"/>
      <c r="AG121" s="147" t="s">
        <v>131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184" t="s">
        <v>132</v>
      </c>
      <c r="D122" s="159"/>
      <c r="E122" s="160">
        <v>2.625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133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ht="33.75" outlineLevel="1" x14ac:dyDescent="0.2">
      <c r="A123" s="168">
        <v>49</v>
      </c>
      <c r="B123" s="169" t="s">
        <v>277</v>
      </c>
      <c r="C123" s="183" t="s">
        <v>278</v>
      </c>
      <c r="D123" s="170" t="s">
        <v>127</v>
      </c>
      <c r="E123" s="171">
        <v>119.2</v>
      </c>
      <c r="F123" s="172"/>
      <c r="G123" s="173">
        <f>ROUND(E123*F123,2)</f>
        <v>0</v>
      </c>
      <c r="H123" s="158"/>
      <c r="I123" s="157">
        <f>ROUND(E123*H123,2)</f>
        <v>0</v>
      </c>
      <c r="J123" s="158"/>
      <c r="K123" s="157">
        <f>ROUND(E123*J123,2)</f>
        <v>0</v>
      </c>
      <c r="L123" s="157">
        <v>21</v>
      </c>
      <c r="M123" s="157">
        <f>G123*(1+L123/100)</f>
        <v>0</v>
      </c>
      <c r="N123" s="157">
        <v>2.7999999999999998E-4</v>
      </c>
      <c r="O123" s="157">
        <f>ROUND(E123*N123,2)</f>
        <v>0.03</v>
      </c>
      <c r="P123" s="157">
        <v>0</v>
      </c>
      <c r="Q123" s="157">
        <f>ROUND(E123*P123,2)</f>
        <v>0</v>
      </c>
      <c r="R123" s="157"/>
      <c r="S123" s="157" t="s">
        <v>155</v>
      </c>
      <c r="T123" s="157" t="s">
        <v>129</v>
      </c>
      <c r="U123" s="157">
        <v>0.17</v>
      </c>
      <c r="V123" s="157">
        <f>ROUND(E123*U123,2)</f>
        <v>20.260000000000002</v>
      </c>
      <c r="W123" s="157"/>
      <c r="X123" s="157" t="s">
        <v>130</v>
      </c>
      <c r="Y123" s="147"/>
      <c r="Z123" s="147"/>
      <c r="AA123" s="147"/>
      <c r="AB123" s="147"/>
      <c r="AC123" s="147"/>
      <c r="AD123" s="147"/>
      <c r="AE123" s="147"/>
      <c r="AF123" s="147"/>
      <c r="AG123" s="147" t="s">
        <v>131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54"/>
      <c r="B124" s="155"/>
      <c r="C124" s="184" t="s">
        <v>272</v>
      </c>
      <c r="D124" s="159"/>
      <c r="E124" s="160">
        <v>119.2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133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68">
        <v>50</v>
      </c>
      <c r="B125" s="169" t="s">
        <v>279</v>
      </c>
      <c r="C125" s="183" t="s">
        <v>280</v>
      </c>
      <c r="D125" s="170" t="s">
        <v>127</v>
      </c>
      <c r="E125" s="171">
        <v>119.2</v>
      </c>
      <c r="F125" s="172"/>
      <c r="G125" s="173">
        <f>ROUND(E125*F125,2)</f>
        <v>0</v>
      </c>
      <c r="H125" s="158"/>
      <c r="I125" s="157">
        <f>ROUND(E125*H125,2)</f>
        <v>0</v>
      </c>
      <c r="J125" s="158"/>
      <c r="K125" s="157">
        <f>ROUND(E125*J125,2)</f>
        <v>0</v>
      </c>
      <c r="L125" s="157">
        <v>21</v>
      </c>
      <c r="M125" s="157">
        <f>G125*(1+L125/100)</f>
        <v>0</v>
      </c>
      <c r="N125" s="157">
        <v>3.4000000000000002E-4</v>
      </c>
      <c r="O125" s="157">
        <f>ROUND(E125*N125,2)</f>
        <v>0.04</v>
      </c>
      <c r="P125" s="157">
        <v>0</v>
      </c>
      <c r="Q125" s="157">
        <f>ROUND(E125*P125,2)</f>
        <v>0</v>
      </c>
      <c r="R125" s="157"/>
      <c r="S125" s="157" t="s">
        <v>128</v>
      </c>
      <c r="T125" s="157" t="s">
        <v>129</v>
      </c>
      <c r="U125" s="157">
        <v>0.14000000000000001</v>
      </c>
      <c r="V125" s="157">
        <f>ROUND(E125*U125,2)</f>
        <v>16.690000000000001</v>
      </c>
      <c r="W125" s="157"/>
      <c r="X125" s="157" t="s">
        <v>179</v>
      </c>
      <c r="Y125" s="147"/>
      <c r="Z125" s="147"/>
      <c r="AA125" s="147"/>
      <c r="AB125" s="147"/>
      <c r="AC125" s="147"/>
      <c r="AD125" s="147"/>
      <c r="AE125" s="147"/>
      <c r="AF125" s="147"/>
      <c r="AG125" s="147" t="s">
        <v>180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54"/>
      <c r="B126" s="155"/>
      <c r="C126" s="184" t="s">
        <v>272</v>
      </c>
      <c r="D126" s="159"/>
      <c r="E126" s="160">
        <v>119.2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133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x14ac:dyDescent="0.2">
      <c r="A127" s="162" t="s">
        <v>123</v>
      </c>
      <c r="B127" s="163" t="s">
        <v>91</v>
      </c>
      <c r="C127" s="182" t="s">
        <v>92</v>
      </c>
      <c r="D127" s="164"/>
      <c r="E127" s="165"/>
      <c r="F127" s="166"/>
      <c r="G127" s="167">
        <f>SUMIF(AG128:AG133,"&lt;&gt;NOR",G128:G133)</f>
        <v>0</v>
      </c>
      <c r="H127" s="161"/>
      <c r="I127" s="161">
        <f>SUM(I128:I133)</f>
        <v>0</v>
      </c>
      <c r="J127" s="161"/>
      <c r="K127" s="161">
        <f>SUM(K128:K133)</f>
        <v>0</v>
      </c>
      <c r="L127" s="161"/>
      <c r="M127" s="161">
        <f>SUM(M128:M133)</f>
        <v>0</v>
      </c>
      <c r="N127" s="161"/>
      <c r="O127" s="161">
        <f>SUM(O128:O133)</f>
        <v>0</v>
      </c>
      <c r="P127" s="161"/>
      <c r="Q127" s="161">
        <f>SUM(Q128:Q133)</f>
        <v>0</v>
      </c>
      <c r="R127" s="161"/>
      <c r="S127" s="161"/>
      <c r="T127" s="161"/>
      <c r="U127" s="161"/>
      <c r="V127" s="161">
        <f>SUM(V128:V133)</f>
        <v>0</v>
      </c>
      <c r="W127" s="161"/>
      <c r="X127" s="161"/>
      <c r="AG127" t="s">
        <v>124</v>
      </c>
    </row>
    <row r="128" spans="1:60" ht="22.5" outlineLevel="1" x14ac:dyDescent="0.2">
      <c r="A128" s="168">
        <v>51</v>
      </c>
      <c r="B128" s="169" t="s">
        <v>281</v>
      </c>
      <c r="C128" s="183" t="s">
        <v>282</v>
      </c>
      <c r="D128" s="170" t="s">
        <v>283</v>
      </c>
      <c r="E128" s="171">
        <v>11.54</v>
      </c>
      <c r="F128" s="172"/>
      <c r="G128" s="173">
        <f>ROUND(E128*F128,2)</f>
        <v>0</v>
      </c>
      <c r="H128" s="158"/>
      <c r="I128" s="157">
        <f>ROUND(E128*H128,2)</f>
        <v>0</v>
      </c>
      <c r="J128" s="158"/>
      <c r="K128" s="157">
        <f>ROUND(E128*J128,2)</f>
        <v>0</v>
      </c>
      <c r="L128" s="157">
        <v>21</v>
      </c>
      <c r="M128" s="157">
        <f>G128*(1+L128/100)</f>
        <v>0</v>
      </c>
      <c r="N128" s="157">
        <v>0</v>
      </c>
      <c r="O128" s="157">
        <f>ROUND(E128*N128,2)</f>
        <v>0</v>
      </c>
      <c r="P128" s="157">
        <v>0</v>
      </c>
      <c r="Q128" s="157">
        <f>ROUND(E128*P128,2)</f>
        <v>0</v>
      </c>
      <c r="R128" s="157"/>
      <c r="S128" s="157" t="s">
        <v>155</v>
      </c>
      <c r="T128" s="157" t="s">
        <v>143</v>
      </c>
      <c r="U128" s="157">
        <v>0</v>
      </c>
      <c r="V128" s="157">
        <f>ROUND(E128*U128,2)</f>
        <v>0</v>
      </c>
      <c r="W128" s="157"/>
      <c r="X128" s="157" t="s">
        <v>130</v>
      </c>
      <c r="Y128" s="147"/>
      <c r="Z128" s="147"/>
      <c r="AA128" s="147"/>
      <c r="AB128" s="147"/>
      <c r="AC128" s="147"/>
      <c r="AD128" s="147"/>
      <c r="AE128" s="147"/>
      <c r="AF128" s="147"/>
      <c r="AG128" s="147" t="s">
        <v>131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84" t="s">
        <v>284</v>
      </c>
      <c r="D129" s="159"/>
      <c r="E129" s="160">
        <v>11.54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133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ht="22.5" outlineLevel="1" x14ac:dyDescent="0.2">
      <c r="A130" s="168">
        <v>52</v>
      </c>
      <c r="B130" s="169" t="s">
        <v>285</v>
      </c>
      <c r="C130" s="183" t="s">
        <v>286</v>
      </c>
      <c r="D130" s="170" t="s">
        <v>283</v>
      </c>
      <c r="E130" s="171">
        <v>11.54</v>
      </c>
      <c r="F130" s="172"/>
      <c r="G130" s="173">
        <f>ROUND(E130*F130,2)</f>
        <v>0</v>
      </c>
      <c r="H130" s="158"/>
      <c r="I130" s="157">
        <f>ROUND(E130*H130,2)</f>
        <v>0</v>
      </c>
      <c r="J130" s="158"/>
      <c r="K130" s="157">
        <f>ROUND(E130*J130,2)</f>
        <v>0</v>
      </c>
      <c r="L130" s="157">
        <v>21</v>
      </c>
      <c r="M130" s="157">
        <f>G130*(1+L130/100)</f>
        <v>0</v>
      </c>
      <c r="N130" s="157">
        <v>0</v>
      </c>
      <c r="O130" s="157">
        <f>ROUND(E130*N130,2)</f>
        <v>0</v>
      </c>
      <c r="P130" s="157">
        <v>0</v>
      </c>
      <c r="Q130" s="157">
        <f>ROUND(E130*P130,2)</f>
        <v>0</v>
      </c>
      <c r="R130" s="157"/>
      <c r="S130" s="157" t="s">
        <v>155</v>
      </c>
      <c r="T130" s="157" t="s">
        <v>143</v>
      </c>
      <c r="U130" s="157">
        <v>0</v>
      </c>
      <c r="V130" s="157">
        <f>ROUND(E130*U130,2)</f>
        <v>0</v>
      </c>
      <c r="W130" s="157"/>
      <c r="X130" s="157" t="s">
        <v>130</v>
      </c>
      <c r="Y130" s="147"/>
      <c r="Z130" s="147"/>
      <c r="AA130" s="147"/>
      <c r="AB130" s="147"/>
      <c r="AC130" s="147"/>
      <c r="AD130" s="147"/>
      <c r="AE130" s="147"/>
      <c r="AF130" s="147"/>
      <c r="AG130" s="147" t="s">
        <v>131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184" t="s">
        <v>284</v>
      </c>
      <c r="D131" s="159"/>
      <c r="E131" s="160">
        <v>11.54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133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ht="22.5" outlineLevel="1" x14ac:dyDescent="0.2">
      <c r="A132" s="168">
        <v>53</v>
      </c>
      <c r="B132" s="169" t="s">
        <v>287</v>
      </c>
      <c r="C132" s="183" t="s">
        <v>288</v>
      </c>
      <c r="D132" s="170" t="s">
        <v>283</v>
      </c>
      <c r="E132" s="171">
        <v>7.5</v>
      </c>
      <c r="F132" s="172"/>
      <c r="G132" s="173">
        <f>ROUND(E132*F132,2)</f>
        <v>0</v>
      </c>
      <c r="H132" s="158"/>
      <c r="I132" s="157">
        <f>ROUND(E132*H132,2)</f>
        <v>0</v>
      </c>
      <c r="J132" s="158"/>
      <c r="K132" s="157">
        <f>ROUND(E132*J132,2)</f>
        <v>0</v>
      </c>
      <c r="L132" s="157">
        <v>21</v>
      </c>
      <c r="M132" s="157">
        <f>G132*(1+L132/100)</f>
        <v>0</v>
      </c>
      <c r="N132" s="157">
        <v>0</v>
      </c>
      <c r="O132" s="157">
        <f>ROUND(E132*N132,2)</f>
        <v>0</v>
      </c>
      <c r="P132" s="157">
        <v>0</v>
      </c>
      <c r="Q132" s="157">
        <f>ROUND(E132*P132,2)</f>
        <v>0</v>
      </c>
      <c r="R132" s="157"/>
      <c r="S132" s="157" t="s">
        <v>155</v>
      </c>
      <c r="T132" s="157" t="s">
        <v>143</v>
      </c>
      <c r="U132" s="157">
        <v>0</v>
      </c>
      <c r="V132" s="157">
        <f>ROUND(E132*U132,2)</f>
        <v>0</v>
      </c>
      <c r="W132" s="157"/>
      <c r="X132" s="157" t="s">
        <v>130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131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184" t="s">
        <v>289</v>
      </c>
      <c r="D133" s="159"/>
      <c r="E133" s="160">
        <v>7.5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133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x14ac:dyDescent="0.2">
      <c r="A134" s="162" t="s">
        <v>123</v>
      </c>
      <c r="B134" s="163" t="s">
        <v>93</v>
      </c>
      <c r="C134" s="182" t="s">
        <v>94</v>
      </c>
      <c r="D134" s="164"/>
      <c r="E134" s="165"/>
      <c r="F134" s="166"/>
      <c r="G134" s="167">
        <f>SUMIF(AG135:AG140,"&lt;&gt;NOR",G135:G140)</f>
        <v>0</v>
      </c>
      <c r="H134" s="161"/>
      <c r="I134" s="161">
        <f>SUM(I135:I140)</f>
        <v>0</v>
      </c>
      <c r="J134" s="161"/>
      <c r="K134" s="161">
        <f>SUM(K135:K140)</f>
        <v>0</v>
      </c>
      <c r="L134" s="161"/>
      <c r="M134" s="161">
        <f>SUM(M135:M140)</f>
        <v>0</v>
      </c>
      <c r="N134" s="161"/>
      <c r="O134" s="161">
        <f>SUM(O135:O140)</f>
        <v>0</v>
      </c>
      <c r="P134" s="161"/>
      <c r="Q134" s="161">
        <f>SUM(Q135:Q140)</f>
        <v>0</v>
      </c>
      <c r="R134" s="161"/>
      <c r="S134" s="161"/>
      <c r="T134" s="161"/>
      <c r="U134" s="161"/>
      <c r="V134" s="161">
        <f>SUM(V135:V140)</f>
        <v>1.91</v>
      </c>
      <c r="W134" s="161"/>
      <c r="X134" s="161"/>
      <c r="AG134" t="s">
        <v>124</v>
      </c>
    </row>
    <row r="135" spans="1:60" outlineLevel="1" x14ac:dyDescent="0.2">
      <c r="A135" s="174">
        <v>54</v>
      </c>
      <c r="B135" s="175" t="s">
        <v>290</v>
      </c>
      <c r="C135" s="185" t="s">
        <v>291</v>
      </c>
      <c r="D135" s="176" t="s">
        <v>226</v>
      </c>
      <c r="E135" s="177">
        <v>1.35988</v>
      </c>
      <c r="F135" s="178"/>
      <c r="G135" s="179">
        <f t="shared" ref="G135:G140" si="0">ROUND(E135*F135,2)</f>
        <v>0</v>
      </c>
      <c r="H135" s="158"/>
      <c r="I135" s="157">
        <f t="shared" ref="I135:I140" si="1">ROUND(E135*H135,2)</f>
        <v>0</v>
      </c>
      <c r="J135" s="158"/>
      <c r="K135" s="157">
        <f t="shared" ref="K135:K140" si="2">ROUND(E135*J135,2)</f>
        <v>0</v>
      </c>
      <c r="L135" s="157">
        <v>21</v>
      </c>
      <c r="M135" s="157">
        <f t="shared" ref="M135:M140" si="3">G135*(1+L135/100)</f>
        <v>0</v>
      </c>
      <c r="N135" s="157">
        <v>0</v>
      </c>
      <c r="O135" s="157">
        <f t="shared" ref="O135:O140" si="4">ROUND(E135*N135,2)</f>
        <v>0</v>
      </c>
      <c r="P135" s="157">
        <v>0</v>
      </c>
      <c r="Q135" s="157">
        <f t="shared" ref="Q135:Q140" si="5">ROUND(E135*P135,2)</f>
        <v>0</v>
      </c>
      <c r="R135" s="157"/>
      <c r="S135" s="157" t="s">
        <v>128</v>
      </c>
      <c r="T135" s="157" t="s">
        <v>129</v>
      </c>
      <c r="U135" s="157">
        <v>0.746</v>
      </c>
      <c r="V135" s="157">
        <f t="shared" ref="V135:V140" si="6">ROUND(E135*U135,2)</f>
        <v>1.01</v>
      </c>
      <c r="W135" s="157"/>
      <c r="X135" s="157" t="s">
        <v>292</v>
      </c>
      <c r="Y135" s="147"/>
      <c r="Z135" s="147"/>
      <c r="AA135" s="147"/>
      <c r="AB135" s="147"/>
      <c r="AC135" s="147"/>
      <c r="AD135" s="147"/>
      <c r="AE135" s="147"/>
      <c r="AF135" s="147"/>
      <c r="AG135" s="147" t="s">
        <v>293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74">
        <v>55</v>
      </c>
      <c r="B136" s="175" t="s">
        <v>294</v>
      </c>
      <c r="C136" s="185" t="s">
        <v>295</v>
      </c>
      <c r="D136" s="176" t="s">
        <v>226</v>
      </c>
      <c r="E136" s="177">
        <v>1.35988</v>
      </c>
      <c r="F136" s="178"/>
      <c r="G136" s="179">
        <f t="shared" si="0"/>
        <v>0</v>
      </c>
      <c r="H136" s="158"/>
      <c r="I136" s="157">
        <f t="shared" si="1"/>
        <v>0</v>
      </c>
      <c r="J136" s="158"/>
      <c r="K136" s="157">
        <f t="shared" si="2"/>
        <v>0</v>
      </c>
      <c r="L136" s="157">
        <v>21</v>
      </c>
      <c r="M136" s="157">
        <f t="shared" si="3"/>
        <v>0</v>
      </c>
      <c r="N136" s="157">
        <v>0</v>
      </c>
      <c r="O136" s="157">
        <f t="shared" si="4"/>
        <v>0</v>
      </c>
      <c r="P136" s="157">
        <v>0</v>
      </c>
      <c r="Q136" s="157">
        <f t="shared" si="5"/>
        <v>0</v>
      </c>
      <c r="R136" s="157"/>
      <c r="S136" s="157" t="s">
        <v>128</v>
      </c>
      <c r="T136" s="157" t="s">
        <v>129</v>
      </c>
      <c r="U136" s="157">
        <v>0.16400000000000001</v>
      </c>
      <c r="V136" s="157">
        <f t="shared" si="6"/>
        <v>0.22</v>
      </c>
      <c r="W136" s="157"/>
      <c r="X136" s="157" t="s">
        <v>292</v>
      </c>
      <c r="Y136" s="147"/>
      <c r="Z136" s="147"/>
      <c r="AA136" s="147"/>
      <c r="AB136" s="147"/>
      <c r="AC136" s="147"/>
      <c r="AD136" s="147"/>
      <c r="AE136" s="147"/>
      <c r="AF136" s="147"/>
      <c r="AG136" s="147" t="s">
        <v>293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74">
        <v>56</v>
      </c>
      <c r="B137" s="175" t="s">
        <v>296</v>
      </c>
      <c r="C137" s="185" t="s">
        <v>297</v>
      </c>
      <c r="D137" s="176" t="s">
        <v>226</v>
      </c>
      <c r="E137" s="177">
        <v>1.35988</v>
      </c>
      <c r="F137" s="178"/>
      <c r="G137" s="179">
        <f t="shared" si="0"/>
        <v>0</v>
      </c>
      <c r="H137" s="158"/>
      <c r="I137" s="157">
        <f t="shared" si="1"/>
        <v>0</v>
      </c>
      <c r="J137" s="158"/>
      <c r="K137" s="157">
        <f t="shared" si="2"/>
        <v>0</v>
      </c>
      <c r="L137" s="157">
        <v>21</v>
      </c>
      <c r="M137" s="157">
        <f t="shared" si="3"/>
        <v>0</v>
      </c>
      <c r="N137" s="157">
        <v>0</v>
      </c>
      <c r="O137" s="157">
        <f t="shared" si="4"/>
        <v>0</v>
      </c>
      <c r="P137" s="157">
        <v>0</v>
      </c>
      <c r="Q137" s="157">
        <f t="shared" si="5"/>
        <v>0</v>
      </c>
      <c r="R137" s="157"/>
      <c r="S137" s="157" t="s">
        <v>128</v>
      </c>
      <c r="T137" s="157" t="s">
        <v>129</v>
      </c>
      <c r="U137" s="157">
        <v>0.49</v>
      </c>
      <c r="V137" s="157">
        <f t="shared" si="6"/>
        <v>0.67</v>
      </c>
      <c r="W137" s="157"/>
      <c r="X137" s="157" t="s">
        <v>292</v>
      </c>
      <c r="Y137" s="147"/>
      <c r="Z137" s="147"/>
      <c r="AA137" s="147"/>
      <c r="AB137" s="147"/>
      <c r="AC137" s="147"/>
      <c r="AD137" s="147"/>
      <c r="AE137" s="147"/>
      <c r="AF137" s="147"/>
      <c r="AG137" s="147" t="s">
        <v>293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74">
        <v>57</v>
      </c>
      <c r="B138" s="175" t="s">
        <v>298</v>
      </c>
      <c r="C138" s="185" t="s">
        <v>299</v>
      </c>
      <c r="D138" s="176" t="s">
        <v>226</v>
      </c>
      <c r="E138" s="177">
        <v>20.39817</v>
      </c>
      <c r="F138" s="178"/>
      <c r="G138" s="179">
        <f t="shared" si="0"/>
        <v>0</v>
      </c>
      <c r="H138" s="158"/>
      <c r="I138" s="157">
        <f t="shared" si="1"/>
        <v>0</v>
      </c>
      <c r="J138" s="158"/>
      <c r="K138" s="157">
        <f t="shared" si="2"/>
        <v>0</v>
      </c>
      <c r="L138" s="157">
        <v>21</v>
      </c>
      <c r="M138" s="157">
        <f t="shared" si="3"/>
        <v>0</v>
      </c>
      <c r="N138" s="157">
        <v>0</v>
      </c>
      <c r="O138" s="157">
        <f t="shared" si="4"/>
        <v>0</v>
      </c>
      <c r="P138" s="157">
        <v>0</v>
      </c>
      <c r="Q138" s="157">
        <f t="shared" si="5"/>
        <v>0</v>
      </c>
      <c r="R138" s="157"/>
      <c r="S138" s="157" t="s">
        <v>128</v>
      </c>
      <c r="T138" s="157" t="s">
        <v>129</v>
      </c>
      <c r="U138" s="157">
        <v>0</v>
      </c>
      <c r="V138" s="157">
        <f t="shared" si="6"/>
        <v>0</v>
      </c>
      <c r="W138" s="157"/>
      <c r="X138" s="157" t="s">
        <v>292</v>
      </c>
      <c r="Y138" s="147"/>
      <c r="Z138" s="147"/>
      <c r="AA138" s="147"/>
      <c r="AB138" s="147"/>
      <c r="AC138" s="147"/>
      <c r="AD138" s="147"/>
      <c r="AE138" s="147"/>
      <c r="AF138" s="147"/>
      <c r="AG138" s="147" t="s">
        <v>293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74">
        <v>58</v>
      </c>
      <c r="B139" s="175" t="s">
        <v>300</v>
      </c>
      <c r="C139" s="185" t="s">
        <v>301</v>
      </c>
      <c r="D139" s="176" t="s">
        <v>226</v>
      </c>
      <c r="E139" s="177">
        <v>1.35988</v>
      </c>
      <c r="F139" s="178"/>
      <c r="G139" s="179">
        <f t="shared" si="0"/>
        <v>0</v>
      </c>
      <c r="H139" s="158"/>
      <c r="I139" s="157">
        <f t="shared" si="1"/>
        <v>0</v>
      </c>
      <c r="J139" s="158"/>
      <c r="K139" s="157">
        <f t="shared" si="2"/>
        <v>0</v>
      </c>
      <c r="L139" s="157">
        <v>21</v>
      </c>
      <c r="M139" s="157">
        <f t="shared" si="3"/>
        <v>0</v>
      </c>
      <c r="N139" s="157">
        <v>0</v>
      </c>
      <c r="O139" s="157">
        <f t="shared" si="4"/>
        <v>0</v>
      </c>
      <c r="P139" s="157">
        <v>0</v>
      </c>
      <c r="Q139" s="157">
        <f t="shared" si="5"/>
        <v>0</v>
      </c>
      <c r="R139" s="157"/>
      <c r="S139" s="157" t="s">
        <v>128</v>
      </c>
      <c r="T139" s="157" t="s">
        <v>129</v>
      </c>
      <c r="U139" s="157">
        <v>0</v>
      </c>
      <c r="V139" s="157">
        <f t="shared" si="6"/>
        <v>0</v>
      </c>
      <c r="W139" s="157"/>
      <c r="X139" s="157" t="s">
        <v>292</v>
      </c>
      <c r="Y139" s="147"/>
      <c r="Z139" s="147"/>
      <c r="AA139" s="147"/>
      <c r="AB139" s="147"/>
      <c r="AC139" s="147"/>
      <c r="AD139" s="147"/>
      <c r="AE139" s="147"/>
      <c r="AF139" s="147"/>
      <c r="AG139" s="147" t="s">
        <v>293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74">
        <v>59</v>
      </c>
      <c r="B140" s="175" t="s">
        <v>302</v>
      </c>
      <c r="C140" s="185" t="s">
        <v>303</v>
      </c>
      <c r="D140" s="176" t="s">
        <v>226</v>
      </c>
      <c r="E140" s="177">
        <v>1.35988</v>
      </c>
      <c r="F140" s="178"/>
      <c r="G140" s="179">
        <f t="shared" si="0"/>
        <v>0</v>
      </c>
      <c r="H140" s="158"/>
      <c r="I140" s="157">
        <f t="shared" si="1"/>
        <v>0</v>
      </c>
      <c r="J140" s="158"/>
      <c r="K140" s="157">
        <f t="shared" si="2"/>
        <v>0</v>
      </c>
      <c r="L140" s="157">
        <v>21</v>
      </c>
      <c r="M140" s="157">
        <f t="shared" si="3"/>
        <v>0</v>
      </c>
      <c r="N140" s="157">
        <v>0</v>
      </c>
      <c r="O140" s="157">
        <f t="shared" si="4"/>
        <v>0</v>
      </c>
      <c r="P140" s="157">
        <v>0</v>
      </c>
      <c r="Q140" s="157">
        <f t="shared" si="5"/>
        <v>0</v>
      </c>
      <c r="R140" s="157"/>
      <c r="S140" s="157" t="s">
        <v>128</v>
      </c>
      <c r="T140" s="157" t="s">
        <v>129</v>
      </c>
      <c r="U140" s="157">
        <v>6.0000000000000001E-3</v>
      </c>
      <c r="V140" s="157">
        <f t="shared" si="6"/>
        <v>0.01</v>
      </c>
      <c r="W140" s="157"/>
      <c r="X140" s="157" t="s">
        <v>292</v>
      </c>
      <c r="Y140" s="147"/>
      <c r="Z140" s="147"/>
      <c r="AA140" s="147"/>
      <c r="AB140" s="147"/>
      <c r="AC140" s="147"/>
      <c r="AD140" s="147"/>
      <c r="AE140" s="147"/>
      <c r="AF140" s="147"/>
      <c r="AG140" s="147" t="s">
        <v>293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x14ac:dyDescent="0.2">
      <c r="A141" s="162" t="s">
        <v>123</v>
      </c>
      <c r="B141" s="163" t="s">
        <v>96</v>
      </c>
      <c r="C141" s="182" t="s">
        <v>29</v>
      </c>
      <c r="D141" s="164"/>
      <c r="E141" s="165"/>
      <c r="F141" s="166"/>
      <c r="G141" s="167">
        <f>SUMIF(AG142:AG143,"&lt;&gt;NOR",G142:G143)</f>
        <v>0</v>
      </c>
      <c r="H141" s="161"/>
      <c r="I141" s="161">
        <f>SUM(I142:I143)</f>
        <v>0</v>
      </c>
      <c r="J141" s="161"/>
      <c r="K141" s="161">
        <f>SUM(K142:K143)</f>
        <v>0</v>
      </c>
      <c r="L141" s="161"/>
      <c r="M141" s="161">
        <f>SUM(M142:M143)</f>
        <v>0</v>
      </c>
      <c r="N141" s="161"/>
      <c r="O141" s="161">
        <f>SUM(O142:O143)</f>
        <v>0</v>
      </c>
      <c r="P141" s="161"/>
      <c r="Q141" s="161">
        <f>SUM(Q142:Q143)</f>
        <v>0</v>
      </c>
      <c r="R141" s="161"/>
      <c r="S141" s="161"/>
      <c r="T141" s="161"/>
      <c r="U141" s="161"/>
      <c r="V141" s="161">
        <f>SUM(V142:V143)</f>
        <v>0</v>
      </c>
      <c r="W141" s="161"/>
      <c r="X141" s="161"/>
      <c r="AG141" t="s">
        <v>124</v>
      </c>
    </row>
    <row r="142" spans="1:60" outlineLevel="1" x14ac:dyDescent="0.2">
      <c r="A142" s="174">
        <v>60</v>
      </c>
      <c r="B142" s="175" t="s">
        <v>304</v>
      </c>
      <c r="C142" s="185" t="s">
        <v>305</v>
      </c>
      <c r="D142" s="176" t="s">
        <v>306</v>
      </c>
      <c r="E142" s="177">
        <v>1</v>
      </c>
      <c r="F142" s="178"/>
      <c r="G142" s="179">
        <f>ROUND(E142*F142,2)</f>
        <v>0</v>
      </c>
      <c r="H142" s="158"/>
      <c r="I142" s="157">
        <f>ROUND(E142*H142,2)</f>
        <v>0</v>
      </c>
      <c r="J142" s="158"/>
      <c r="K142" s="157">
        <f>ROUND(E142*J142,2)</f>
        <v>0</v>
      </c>
      <c r="L142" s="157">
        <v>21</v>
      </c>
      <c r="M142" s="157">
        <f>G142*(1+L142/100)</f>
        <v>0</v>
      </c>
      <c r="N142" s="157">
        <v>0</v>
      </c>
      <c r="O142" s="157">
        <f>ROUND(E142*N142,2)</f>
        <v>0</v>
      </c>
      <c r="P142" s="157">
        <v>0</v>
      </c>
      <c r="Q142" s="157">
        <f>ROUND(E142*P142,2)</f>
        <v>0</v>
      </c>
      <c r="R142" s="157"/>
      <c r="S142" s="157" t="s">
        <v>128</v>
      </c>
      <c r="T142" s="157" t="s">
        <v>143</v>
      </c>
      <c r="U142" s="157">
        <v>0</v>
      </c>
      <c r="V142" s="157">
        <f>ROUND(E142*U142,2)</f>
        <v>0</v>
      </c>
      <c r="W142" s="157"/>
      <c r="X142" s="157" t="s">
        <v>307</v>
      </c>
      <c r="Y142" s="147"/>
      <c r="Z142" s="147"/>
      <c r="AA142" s="147"/>
      <c r="AB142" s="147"/>
      <c r="AC142" s="147"/>
      <c r="AD142" s="147"/>
      <c r="AE142" s="147"/>
      <c r="AF142" s="147"/>
      <c r="AG142" s="147" t="s">
        <v>308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ht="22.5" outlineLevel="1" x14ac:dyDescent="0.2">
      <c r="A143" s="168">
        <v>61</v>
      </c>
      <c r="B143" s="169" t="s">
        <v>309</v>
      </c>
      <c r="C143" s="183" t="s">
        <v>310</v>
      </c>
      <c r="D143" s="170" t="s">
        <v>306</v>
      </c>
      <c r="E143" s="171">
        <v>1</v>
      </c>
      <c r="F143" s="172"/>
      <c r="G143" s="173">
        <f>ROUND(E143*F143,2)</f>
        <v>0</v>
      </c>
      <c r="H143" s="158"/>
      <c r="I143" s="157">
        <f>ROUND(E143*H143,2)</f>
        <v>0</v>
      </c>
      <c r="J143" s="158"/>
      <c r="K143" s="157">
        <f>ROUND(E143*J143,2)</f>
        <v>0</v>
      </c>
      <c r="L143" s="157">
        <v>21</v>
      </c>
      <c r="M143" s="157">
        <f>G143*(1+L143/100)</f>
        <v>0</v>
      </c>
      <c r="N143" s="157">
        <v>0</v>
      </c>
      <c r="O143" s="157">
        <f>ROUND(E143*N143,2)</f>
        <v>0</v>
      </c>
      <c r="P143" s="157">
        <v>0</v>
      </c>
      <c r="Q143" s="157">
        <f>ROUND(E143*P143,2)</f>
        <v>0</v>
      </c>
      <c r="R143" s="157"/>
      <c r="S143" s="157" t="s">
        <v>128</v>
      </c>
      <c r="T143" s="157" t="s">
        <v>143</v>
      </c>
      <c r="U143" s="157">
        <v>0</v>
      </c>
      <c r="V143" s="157">
        <f>ROUND(E143*U143,2)</f>
        <v>0</v>
      </c>
      <c r="W143" s="157"/>
      <c r="X143" s="157" t="s">
        <v>307</v>
      </c>
      <c r="Y143" s="147"/>
      <c r="Z143" s="147"/>
      <c r="AA143" s="147"/>
      <c r="AB143" s="147"/>
      <c r="AC143" s="147"/>
      <c r="AD143" s="147"/>
      <c r="AE143" s="147"/>
      <c r="AF143" s="147"/>
      <c r="AG143" s="147" t="s">
        <v>308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x14ac:dyDescent="0.2">
      <c r="A144" s="3"/>
      <c r="B144" s="4"/>
      <c r="C144" s="187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AE144">
        <v>15</v>
      </c>
      <c r="AF144">
        <v>21</v>
      </c>
      <c r="AG144" t="s">
        <v>110</v>
      </c>
    </row>
    <row r="145" spans="1:33" x14ac:dyDescent="0.2">
      <c r="A145" s="150"/>
      <c r="B145" s="151" t="s">
        <v>31</v>
      </c>
      <c r="C145" s="188"/>
      <c r="D145" s="152"/>
      <c r="E145" s="153"/>
      <c r="F145" s="153"/>
      <c r="G145" s="181">
        <f>G8+G18+G24+G29+G32+G41+G76+G78+G86+G104+G110+G115+G127+G134+G141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AE145">
        <f>SUMIF(L7:L143,AE144,G7:G143)</f>
        <v>0</v>
      </c>
      <c r="AF145">
        <f>SUMIF(L7:L143,AF144,G7:G143)</f>
        <v>0</v>
      </c>
      <c r="AG145" t="s">
        <v>311</v>
      </c>
    </row>
    <row r="146" spans="1:33" x14ac:dyDescent="0.2">
      <c r="A146" s="3"/>
      <c r="B146" s="4"/>
      <c r="C146" s="187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3"/>
      <c r="B147" s="4"/>
      <c r="C147" s="187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265" t="s">
        <v>312</v>
      </c>
      <c r="B148" s="265"/>
      <c r="C148" s="266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46"/>
      <c r="B149" s="247"/>
      <c r="C149" s="248"/>
      <c r="D149" s="247"/>
      <c r="E149" s="247"/>
      <c r="F149" s="247"/>
      <c r="G149" s="249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AG149" t="s">
        <v>313</v>
      </c>
    </row>
    <row r="150" spans="1:33" x14ac:dyDescent="0.2">
      <c r="A150" s="250"/>
      <c r="B150" s="251"/>
      <c r="C150" s="252"/>
      <c r="D150" s="251"/>
      <c r="E150" s="251"/>
      <c r="F150" s="251"/>
      <c r="G150" s="25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A151" s="250"/>
      <c r="B151" s="251"/>
      <c r="C151" s="252"/>
      <c r="D151" s="251"/>
      <c r="E151" s="251"/>
      <c r="F151" s="251"/>
      <c r="G151" s="25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33" x14ac:dyDescent="0.2">
      <c r="A152" s="250"/>
      <c r="B152" s="251"/>
      <c r="C152" s="252"/>
      <c r="D152" s="251"/>
      <c r="E152" s="251"/>
      <c r="F152" s="251"/>
      <c r="G152" s="25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33" x14ac:dyDescent="0.2">
      <c r="A153" s="254"/>
      <c r="B153" s="255"/>
      <c r="C153" s="256"/>
      <c r="D153" s="255"/>
      <c r="E153" s="255"/>
      <c r="F153" s="255"/>
      <c r="G153" s="257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33" x14ac:dyDescent="0.2">
      <c r="A154" s="3"/>
      <c r="B154" s="4"/>
      <c r="C154" s="187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33" x14ac:dyDescent="0.2">
      <c r="C155" s="189"/>
      <c r="D155" s="10"/>
      <c r="AG155" t="s">
        <v>314</v>
      </c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49:G153"/>
    <mergeCell ref="A1:G1"/>
    <mergeCell ref="C2:G2"/>
    <mergeCell ref="C3:G3"/>
    <mergeCell ref="C4:G4"/>
    <mergeCell ref="A148:C148"/>
  </mergeCells>
  <pageMargins left="0.59055118110236204" right="0.196850393700787" top="0.78740157499999996" bottom="0.78740157499999996" header="0.3" footer="0.3"/>
  <pageSetup paperSize="9" orientation="portrait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E3D4A-9B80-48F8-B69C-8362B6FC8BB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98</v>
      </c>
    </row>
    <row r="2" spans="1:60" ht="24.95" customHeight="1" x14ac:dyDescent="0.2">
      <c r="A2" s="139" t="s">
        <v>8</v>
      </c>
      <c r="B2" s="49" t="s">
        <v>43</v>
      </c>
      <c r="C2" s="259" t="s">
        <v>44</v>
      </c>
      <c r="D2" s="260"/>
      <c r="E2" s="260"/>
      <c r="F2" s="260"/>
      <c r="G2" s="261"/>
      <c r="AG2" t="s">
        <v>99</v>
      </c>
    </row>
    <row r="3" spans="1:60" ht="24.95" customHeight="1" x14ac:dyDescent="0.2">
      <c r="A3" s="139" t="s">
        <v>9</v>
      </c>
      <c r="B3" s="49" t="s">
        <v>49</v>
      </c>
      <c r="C3" s="259" t="s">
        <v>50</v>
      </c>
      <c r="D3" s="260"/>
      <c r="E3" s="260"/>
      <c r="F3" s="260"/>
      <c r="G3" s="261"/>
      <c r="AC3" s="121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49</v>
      </c>
      <c r="C4" s="262" t="s">
        <v>48</v>
      </c>
      <c r="D4" s="263"/>
      <c r="E4" s="263"/>
      <c r="F4" s="263"/>
      <c r="G4" s="264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123</v>
      </c>
      <c r="B8" s="163" t="s">
        <v>57</v>
      </c>
      <c r="C8" s="182" t="s">
        <v>58</v>
      </c>
      <c r="D8" s="164"/>
      <c r="E8" s="165"/>
      <c r="F8" s="166"/>
      <c r="G8" s="167">
        <f>SUMIF(AG9:AG14,"&lt;&gt;NOR",G9:G14)</f>
        <v>0</v>
      </c>
      <c r="H8" s="161"/>
      <c r="I8" s="161">
        <f>SUM(I9:I14)</f>
        <v>0</v>
      </c>
      <c r="J8" s="161"/>
      <c r="K8" s="161">
        <f>SUM(K9:K14)</f>
        <v>0</v>
      </c>
      <c r="L8" s="161"/>
      <c r="M8" s="161">
        <f>SUM(M9:M14)</f>
        <v>0</v>
      </c>
      <c r="N8" s="161"/>
      <c r="O8" s="161">
        <f>SUM(O9:O14)</f>
        <v>0.48</v>
      </c>
      <c r="P8" s="161"/>
      <c r="Q8" s="161">
        <f>SUM(Q9:Q14)</f>
        <v>0</v>
      </c>
      <c r="R8" s="161"/>
      <c r="S8" s="161"/>
      <c r="T8" s="161"/>
      <c r="U8" s="161"/>
      <c r="V8" s="161">
        <f>SUM(V9:V14)</f>
        <v>44.59</v>
      </c>
      <c r="W8" s="161"/>
      <c r="X8" s="161"/>
      <c r="AG8" t="s">
        <v>124</v>
      </c>
    </row>
    <row r="9" spans="1:60" ht="22.5" outlineLevel="1" x14ac:dyDescent="0.2">
      <c r="A9" s="168">
        <v>1</v>
      </c>
      <c r="B9" s="169" t="s">
        <v>315</v>
      </c>
      <c r="C9" s="183" t="s">
        <v>316</v>
      </c>
      <c r="D9" s="170" t="s">
        <v>127</v>
      </c>
      <c r="E9" s="171">
        <v>49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6.4700000000000001E-3</v>
      </c>
      <c r="O9" s="157">
        <f>ROUND(E9*N9,2)</f>
        <v>0.32</v>
      </c>
      <c r="P9" s="157">
        <v>0</v>
      </c>
      <c r="Q9" s="157">
        <f>ROUND(E9*P9,2)</f>
        <v>0</v>
      </c>
      <c r="R9" s="157"/>
      <c r="S9" s="157" t="s">
        <v>129</v>
      </c>
      <c r="T9" s="157" t="s">
        <v>143</v>
      </c>
      <c r="U9" s="157">
        <v>0.91</v>
      </c>
      <c r="V9" s="157">
        <f>ROUND(E9*U9,2)</f>
        <v>44.59</v>
      </c>
      <c r="W9" s="157"/>
      <c r="X9" s="157" t="s">
        <v>130</v>
      </c>
      <c r="Y9" s="147"/>
      <c r="Z9" s="147"/>
      <c r="AA9" s="147"/>
      <c r="AB9" s="147"/>
      <c r="AC9" s="147"/>
      <c r="AD9" s="147"/>
      <c r="AE9" s="147"/>
      <c r="AF9" s="147"/>
      <c r="AG9" s="147" t="s">
        <v>131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84" t="s">
        <v>317</v>
      </c>
      <c r="D10" s="159"/>
      <c r="E10" s="160">
        <v>22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133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84" t="s">
        <v>318</v>
      </c>
      <c r="D11" s="159"/>
      <c r="E11" s="160">
        <v>27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133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2.5" outlineLevel="1" x14ac:dyDescent="0.2">
      <c r="A12" s="168">
        <v>2</v>
      </c>
      <c r="B12" s="169" t="s">
        <v>319</v>
      </c>
      <c r="C12" s="183" t="s">
        <v>320</v>
      </c>
      <c r="D12" s="170" t="s">
        <v>127</v>
      </c>
      <c r="E12" s="171">
        <v>49</v>
      </c>
      <c r="F12" s="172"/>
      <c r="G12" s="173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57">
        <v>3.3E-3</v>
      </c>
      <c r="O12" s="157">
        <f>ROUND(E12*N12,2)</f>
        <v>0.16</v>
      </c>
      <c r="P12" s="157">
        <v>0</v>
      </c>
      <c r="Q12" s="157">
        <f>ROUND(E12*P12,2)</f>
        <v>0</v>
      </c>
      <c r="R12" s="157" t="s">
        <v>237</v>
      </c>
      <c r="S12" s="157" t="s">
        <v>128</v>
      </c>
      <c r="T12" s="157" t="s">
        <v>129</v>
      </c>
      <c r="U12" s="157">
        <v>0</v>
      </c>
      <c r="V12" s="157">
        <f>ROUND(E12*U12,2)</f>
        <v>0</v>
      </c>
      <c r="W12" s="157"/>
      <c r="X12" s="157" t="s">
        <v>156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157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184" t="s">
        <v>317</v>
      </c>
      <c r="D13" s="159"/>
      <c r="E13" s="160">
        <v>22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133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54"/>
      <c r="B14" s="155"/>
      <c r="C14" s="184" t="s">
        <v>318</v>
      </c>
      <c r="D14" s="159"/>
      <c r="E14" s="160">
        <v>27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133</v>
      </c>
      <c r="AH14" s="147">
        <v>0</v>
      </c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x14ac:dyDescent="0.2">
      <c r="A15" s="162" t="s">
        <v>123</v>
      </c>
      <c r="B15" s="163" t="s">
        <v>59</v>
      </c>
      <c r="C15" s="182" t="s">
        <v>60</v>
      </c>
      <c r="D15" s="164"/>
      <c r="E15" s="165"/>
      <c r="F15" s="166"/>
      <c r="G15" s="167">
        <f>SUMIF(AG16:AG23,"&lt;&gt;NOR",G16:G23)</f>
        <v>0</v>
      </c>
      <c r="H15" s="161"/>
      <c r="I15" s="161">
        <f>SUM(I16:I23)</f>
        <v>0</v>
      </c>
      <c r="J15" s="161"/>
      <c r="K15" s="161">
        <f>SUM(K16:K23)</f>
        <v>0</v>
      </c>
      <c r="L15" s="161"/>
      <c r="M15" s="161">
        <f>SUM(M16:M23)</f>
        <v>0</v>
      </c>
      <c r="N15" s="161"/>
      <c r="O15" s="161">
        <f>SUM(O16:O23)</f>
        <v>0.53</v>
      </c>
      <c r="P15" s="161"/>
      <c r="Q15" s="161">
        <f>SUM(Q16:Q23)</f>
        <v>0</v>
      </c>
      <c r="R15" s="161"/>
      <c r="S15" s="161"/>
      <c r="T15" s="161"/>
      <c r="U15" s="161"/>
      <c r="V15" s="161">
        <f>SUM(V16:V23)</f>
        <v>10.08</v>
      </c>
      <c r="W15" s="161"/>
      <c r="X15" s="161"/>
      <c r="AG15" t="s">
        <v>124</v>
      </c>
    </row>
    <row r="16" spans="1:60" outlineLevel="1" x14ac:dyDescent="0.2">
      <c r="A16" s="168">
        <v>3</v>
      </c>
      <c r="B16" s="169" t="s">
        <v>125</v>
      </c>
      <c r="C16" s="183" t="s">
        <v>126</v>
      </c>
      <c r="D16" s="170" t="s">
        <v>127</v>
      </c>
      <c r="E16" s="171">
        <v>2.625</v>
      </c>
      <c r="F16" s="172"/>
      <c r="G16" s="173">
        <f>ROUND(E16*F16,2)</f>
        <v>0</v>
      </c>
      <c r="H16" s="158"/>
      <c r="I16" s="157">
        <f>ROUND(E16*H16,2)</f>
        <v>0</v>
      </c>
      <c r="J16" s="158"/>
      <c r="K16" s="157">
        <f>ROUND(E16*J16,2)</f>
        <v>0</v>
      </c>
      <c r="L16" s="157">
        <v>21</v>
      </c>
      <c r="M16" s="157">
        <f>G16*(1+L16/100)</f>
        <v>0</v>
      </c>
      <c r="N16" s="157">
        <v>4.4139999999999999E-2</v>
      </c>
      <c r="O16" s="157">
        <f>ROUND(E16*N16,2)</f>
        <v>0.12</v>
      </c>
      <c r="P16" s="157">
        <v>0</v>
      </c>
      <c r="Q16" s="157">
        <f>ROUND(E16*P16,2)</f>
        <v>0</v>
      </c>
      <c r="R16" s="157"/>
      <c r="S16" s="157" t="s">
        <v>128</v>
      </c>
      <c r="T16" s="157" t="s">
        <v>129</v>
      </c>
      <c r="U16" s="157">
        <v>0.6</v>
      </c>
      <c r="V16" s="157">
        <f>ROUND(E16*U16,2)</f>
        <v>1.58</v>
      </c>
      <c r="W16" s="157"/>
      <c r="X16" s="157" t="s">
        <v>130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131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54"/>
      <c r="B17" s="155"/>
      <c r="C17" s="184" t="s">
        <v>321</v>
      </c>
      <c r="D17" s="159"/>
      <c r="E17" s="160">
        <v>2.625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133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68">
        <v>4</v>
      </c>
      <c r="B18" s="169" t="s">
        <v>134</v>
      </c>
      <c r="C18" s="183" t="s">
        <v>135</v>
      </c>
      <c r="D18" s="170" t="s">
        <v>127</v>
      </c>
      <c r="E18" s="171">
        <v>4.4249999999999998</v>
      </c>
      <c r="F18" s="172"/>
      <c r="G18" s="173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21</v>
      </c>
      <c r="M18" s="157">
        <f>G18*(1+L18/100)</f>
        <v>0</v>
      </c>
      <c r="N18" s="157">
        <v>6.3499999999999997E-3</v>
      </c>
      <c r="O18" s="157">
        <f>ROUND(E18*N18,2)</f>
        <v>0.03</v>
      </c>
      <c r="P18" s="157">
        <v>0</v>
      </c>
      <c r="Q18" s="157">
        <f>ROUND(E18*P18,2)</f>
        <v>0</v>
      </c>
      <c r="R18" s="157"/>
      <c r="S18" s="157" t="s">
        <v>128</v>
      </c>
      <c r="T18" s="157" t="s">
        <v>129</v>
      </c>
      <c r="U18" s="157">
        <v>0.32</v>
      </c>
      <c r="V18" s="157">
        <f>ROUND(E18*U18,2)</f>
        <v>1.42</v>
      </c>
      <c r="W18" s="157"/>
      <c r="X18" s="157" t="s">
        <v>130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131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4"/>
      <c r="B19" s="155"/>
      <c r="C19" s="184" t="s">
        <v>322</v>
      </c>
      <c r="D19" s="159"/>
      <c r="E19" s="160">
        <v>1.8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133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84" t="s">
        <v>321</v>
      </c>
      <c r="D20" s="159"/>
      <c r="E20" s="160">
        <v>2.625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133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68">
        <v>5</v>
      </c>
      <c r="B21" s="169" t="s">
        <v>138</v>
      </c>
      <c r="C21" s="183" t="s">
        <v>139</v>
      </c>
      <c r="D21" s="170" t="s">
        <v>127</v>
      </c>
      <c r="E21" s="171">
        <v>4.4249999999999998</v>
      </c>
      <c r="F21" s="172"/>
      <c r="G21" s="173">
        <f>ROUND(E21*F21,2)</f>
        <v>0</v>
      </c>
      <c r="H21" s="158"/>
      <c r="I21" s="157">
        <f>ROUND(E21*H21,2)</f>
        <v>0</v>
      </c>
      <c r="J21" s="158"/>
      <c r="K21" s="157">
        <f>ROUND(E21*J21,2)</f>
        <v>0</v>
      </c>
      <c r="L21" s="157">
        <v>21</v>
      </c>
      <c r="M21" s="157">
        <f>G21*(1+L21/100)</f>
        <v>0</v>
      </c>
      <c r="N21" s="157">
        <v>8.6249999999999993E-2</v>
      </c>
      <c r="O21" s="157">
        <f>ROUND(E21*N21,2)</f>
        <v>0.38</v>
      </c>
      <c r="P21" s="157">
        <v>0</v>
      </c>
      <c r="Q21" s="157">
        <f>ROUND(E21*P21,2)</f>
        <v>0</v>
      </c>
      <c r="R21" s="157"/>
      <c r="S21" s="157" t="s">
        <v>128</v>
      </c>
      <c r="T21" s="157" t="s">
        <v>129</v>
      </c>
      <c r="U21" s="157">
        <v>1.6</v>
      </c>
      <c r="V21" s="157">
        <f>ROUND(E21*U21,2)</f>
        <v>7.08</v>
      </c>
      <c r="W21" s="157"/>
      <c r="X21" s="157" t="s">
        <v>130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131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54"/>
      <c r="B22" s="155"/>
      <c r="C22" s="184" t="s">
        <v>322</v>
      </c>
      <c r="D22" s="159"/>
      <c r="E22" s="160">
        <v>1.8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7"/>
      <c r="Z22" s="147"/>
      <c r="AA22" s="147"/>
      <c r="AB22" s="147"/>
      <c r="AC22" s="147"/>
      <c r="AD22" s="147"/>
      <c r="AE22" s="147"/>
      <c r="AF22" s="147"/>
      <c r="AG22" s="147" t="s">
        <v>133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84" t="s">
        <v>323</v>
      </c>
      <c r="D23" s="159"/>
      <c r="E23" s="160">
        <v>2.625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7"/>
      <c r="Z23" s="147"/>
      <c r="AA23" s="147"/>
      <c r="AB23" s="147"/>
      <c r="AC23" s="147"/>
      <c r="AD23" s="147"/>
      <c r="AE23" s="147"/>
      <c r="AF23" s="147"/>
      <c r="AG23" s="147" t="s">
        <v>133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x14ac:dyDescent="0.2">
      <c r="A24" s="162" t="s">
        <v>123</v>
      </c>
      <c r="B24" s="163" t="s">
        <v>61</v>
      </c>
      <c r="C24" s="182" t="s">
        <v>62</v>
      </c>
      <c r="D24" s="164"/>
      <c r="E24" s="165"/>
      <c r="F24" s="166"/>
      <c r="G24" s="167">
        <f>SUMIF(AG25:AG31,"&lt;&gt;NOR",G25:G31)</f>
        <v>0</v>
      </c>
      <c r="H24" s="161"/>
      <c r="I24" s="161">
        <f>SUM(I25:I31)</f>
        <v>0</v>
      </c>
      <c r="J24" s="161"/>
      <c r="K24" s="161">
        <f>SUM(K25:K31)</f>
        <v>0</v>
      </c>
      <c r="L24" s="161"/>
      <c r="M24" s="161">
        <f>SUM(M25:M31)</f>
        <v>0</v>
      </c>
      <c r="N24" s="161"/>
      <c r="O24" s="161">
        <f>SUM(O25:O31)</f>
        <v>1.1100000000000001</v>
      </c>
      <c r="P24" s="161"/>
      <c r="Q24" s="161">
        <f>SUM(Q25:Q31)</f>
        <v>0</v>
      </c>
      <c r="R24" s="161"/>
      <c r="S24" s="161"/>
      <c r="T24" s="161"/>
      <c r="U24" s="161"/>
      <c r="V24" s="161">
        <f>SUM(V25:V31)</f>
        <v>14.709999999999999</v>
      </c>
      <c r="W24" s="161"/>
      <c r="X24" s="161"/>
      <c r="AG24" t="s">
        <v>124</v>
      </c>
    </row>
    <row r="25" spans="1:60" ht="22.5" outlineLevel="1" x14ac:dyDescent="0.2">
      <c r="A25" s="168">
        <v>6</v>
      </c>
      <c r="B25" s="169" t="s">
        <v>140</v>
      </c>
      <c r="C25" s="183" t="s">
        <v>141</v>
      </c>
      <c r="D25" s="170" t="s">
        <v>142</v>
      </c>
      <c r="E25" s="171">
        <v>0.08</v>
      </c>
      <c r="F25" s="172"/>
      <c r="G25" s="173">
        <f>ROUND(E25*F25,2)</f>
        <v>0</v>
      </c>
      <c r="H25" s="158"/>
      <c r="I25" s="157">
        <f>ROUND(E25*H25,2)</f>
        <v>0</v>
      </c>
      <c r="J25" s="158"/>
      <c r="K25" s="157">
        <f>ROUND(E25*J25,2)</f>
        <v>0</v>
      </c>
      <c r="L25" s="157">
        <v>21</v>
      </c>
      <c r="M25" s="157">
        <f>G25*(1+L25/100)</f>
        <v>0</v>
      </c>
      <c r="N25" s="157">
        <v>2.5</v>
      </c>
      <c r="O25" s="157">
        <f>ROUND(E25*N25,2)</f>
        <v>0.2</v>
      </c>
      <c r="P25" s="157">
        <v>0</v>
      </c>
      <c r="Q25" s="157">
        <f>ROUND(E25*P25,2)</f>
        <v>0</v>
      </c>
      <c r="R25" s="157"/>
      <c r="S25" s="157" t="s">
        <v>128</v>
      </c>
      <c r="T25" s="157" t="s">
        <v>143</v>
      </c>
      <c r="U25" s="157">
        <v>5.33</v>
      </c>
      <c r="V25" s="157">
        <f>ROUND(E25*U25,2)</f>
        <v>0.43</v>
      </c>
      <c r="W25" s="157"/>
      <c r="X25" s="157" t="s">
        <v>130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131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184" t="s">
        <v>324</v>
      </c>
      <c r="D26" s="159"/>
      <c r="E26" s="160">
        <v>0.04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7"/>
      <c r="Z26" s="147"/>
      <c r="AA26" s="147"/>
      <c r="AB26" s="147"/>
      <c r="AC26" s="147"/>
      <c r="AD26" s="147"/>
      <c r="AE26" s="147"/>
      <c r="AF26" s="147"/>
      <c r="AG26" s="147" t="s">
        <v>133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184" t="s">
        <v>325</v>
      </c>
      <c r="D27" s="159"/>
      <c r="E27" s="160">
        <v>0.04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133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8">
        <v>7</v>
      </c>
      <c r="B28" s="169" t="s">
        <v>145</v>
      </c>
      <c r="C28" s="183" t="s">
        <v>146</v>
      </c>
      <c r="D28" s="170" t="s">
        <v>127</v>
      </c>
      <c r="E28" s="171">
        <v>51</v>
      </c>
      <c r="F28" s="172"/>
      <c r="G28" s="173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21</v>
      </c>
      <c r="M28" s="157">
        <f>G28*(1+L28/100)</f>
        <v>0</v>
      </c>
      <c r="N28" s="157">
        <v>1.7850000000000001E-2</v>
      </c>
      <c r="O28" s="157">
        <f>ROUND(E28*N28,2)</f>
        <v>0.91</v>
      </c>
      <c r="P28" s="157">
        <v>0</v>
      </c>
      <c r="Q28" s="157">
        <f>ROUND(E28*P28,2)</f>
        <v>0</v>
      </c>
      <c r="R28" s="157"/>
      <c r="S28" s="157" t="s">
        <v>128</v>
      </c>
      <c r="T28" s="157" t="s">
        <v>129</v>
      </c>
      <c r="U28" s="157">
        <v>0.28000000000000003</v>
      </c>
      <c r="V28" s="157">
        <f>ROUND(E28*U28,2)</f>
        <v>14.28</v>
      </c>
      <c r="W28" s="157"/>
      <c r="X28" s="157" t="s">
        <v>130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131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184" t="s">
        <v>326</v>
      </c>
      <c r="D29" s="159"/>
      <c r="E29" s="160">
        <v>22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133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184" t="s">
        <v>327</v>
      </c>
      <c r="D30" s="159"/>
      <c r="E30" s="160">
        <v>2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7"/>
      <c r="Z30" s="147"/>
      <c r="AA30" s="147"/>
      <c r="AB30" s="147"/>
      <c r="AC30" s="147"/>
      <c r="AD30" s="147"/>
      <c r="AE30" s="147"/>
      <c r="AF30" s="147"/>
      <c r="AG30" s="147" t="s">
        <v>133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4" t="s">
        <v>328</v>
      </c>
      <c r="D31" s="159"/>
      <c r="E31" s="160">
        <v>27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133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x14ac:dyDescent="0.2">
      <c r="A32" s="162" t="s">
        <v>123</v>
      </c>
      <c r="B32" s="163" t="s">
        <v>63</v>
      </c>
      <c r="C32" s="182" t="s">
        <v>64</v>
      </c>
      <c r="D32" s="164"/>
      <c r="E32" s="165"/>
      <c r="F32" s="166"/>
      <c r="G32" s="167">
        <f>SUMIF(AG33:AG36,"&lt;&gt;NOR",G33:G36)</f>
        <v>0</v>
      </c>
      <c r="H32" s="161"/>
      <c r="I32" s="161">
        <f>SUM(I33:I36)</f>
        <v>0</v>
      </c>
      <c r="J32" s="161"/>
      <c r="K32" s="161">
        <f>SUM(K33:K36)</f>
        <v>0</v>
      </c>
      <c r="L32" s="161"/>
      <c r="M32" s="161">
        <f>SUM(M33:M36)</f>
        <v>0</v>
      </c>
      <c r="N32" s="161"/>
      <c r="O32" s="161">
        <f>SUM(O33:O36)</f>
        <v>0.05</v>
      </c>
      <c r="P32" s="161"/>
      <c r="Q32" s="161">
        <f>SUM(Q33:Q36)</f>
        <v>0</v>
      </c>
      <c r="R32" s="161"/>
      <c r="S32" s="161"/>
      <c r="T32" s="161"/>
      <c r="U32" s="161"/>
      <c r="V32" s="161">
        <f>SUM(V33:V36)</f>
        <v>1.86</v>
      </c>
      <c r="W32" s="161"/>
      <c r="X32" s="161"/>
      <c r="AG32" t="s">
        <v>124</v>
      </c>
    </row>
    <row r="33" spans="1:60" outlineLevel="1" x14ac:dyDescent="0.2">
      <c r="A33" s="168">
        <v>8</v>
      </c>
      <c r="B33" s="169" t="s">
        <v>149</v>
      </c>
      <c r="C33" s="183" t="s">
        <v>150</v>
      </c>
      <c r="D33" s="170" t="s">
        <v>151</v>
      </c>
      <c r="E33" s="171">
        <v>1</v>
      </c>
      <c r="F33" s="172"/>
      <c r="G33" s="173">
        <f>ROUND(E33*F33,2)</f>
        <v>0</v>
      </c>
      <c r="H33" s="158"/>
      <c r="I33" s="157">
        <f>ROUND(E33*H33,2)</f>
        <v>0</v>
      </c>
      <c r="J33" s="158"/>
      <c r="K33" s="157">
        <f>ROUND(E33*J33,2)</f>
        <v>0</v>
      </c>
      <c r="L33" s="157">
        <v>21</v>
      </c>
      <c r="M33" s="157">
        <f>G33*(1+L33/100)</f>
        <v>0</v>
      </c>
      <c r="N33" s="157">
        <v>1.8970000000000001E-2</v>
      </c>
      <c r="O33" s="157">
        <f>ROUND(E33*N33,2)</f>
        <v>0.02</v>
      </c>
      <c r="P33" s="157">
        <v>0</v>
      </c>
      <c r="Q33" s="157">
        <f>ROUND(E33*P33,2)</f>
        <v>0</v>
      </c>
      <c r="R33" s="157"/>
      <c r="S33" s="157" t="s">
        <v>128</v>
      </c>
      <c r="T33" s="157" t="s">
        <v>129</v>
      </c>
      <c r="U33" s="157">
        <v>1.86</v>
      </c>
      <c r="V33" s="157">
        <f>ROUND(E33*U33,2)</f>
        <v>1.86</v>
      </c>
      <c r="W33" s="157"/>
      <c r="X33" s="157" t="s">
        <v>130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131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184" t="s">
        <v>329</v>
      </c>
      <c r="D34" s="159"/>
      <c r="E34" s="160">
        <v>1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7"/>
      <c r="Z34" s="147"/>
      <c r="AA34" s="147"/>
      <c r="AB34" s="147"/>
      <c r="AC34" s="147"/>
      <c r="AD34" s="147"/>
      <c r="AE34" s="147"/>
      <c r="AF34" s="147"/>
      <c r="AG34" s="147" t="s">
        <v>133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68">
        <v>9</v>
      </c>
      <c r="B35" s="169" t="s">
        <v>153</v>
      </c>
      <c r="C35" s="183" t="s">
        <v>154</v>
      </c>
      <c r="D35" s="170" t="s">
        <v>151</v>
      </c>
      <c r="E35" s="171">
        <v>1</v>
      </c>
      <c r="F35" s="172"/>
      <c r="G35" s="173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21</v>
      </c>
      <c r="M35" s="157">
        <f>G35*(1+L35/100)</f>
        <v>0</v>
      </c>
      <c r="N35" s="157">
        <v>2.5999999999999999E-2</v>
      </c>
      <c r="O35" s="157">
        <f>ROUND(E35*N35,2)</f>
        <v>0.03</v>
      </c>
      <c r="P35" s="157">
        <v>0</v>
      </c>
      <c r="Q35" s="157">
        <f>ROUND(E35*P35,2)</f>
        <v>0</v>
      </c>
      <c r="R35" s="157"/>
      <c r="S35" s="157" t="s">
        <v>155</v>
      </c>
      <c r="T35" s="157" t="s">
        <v>143</v>
      </c>
      <c r="U35" s="157">
        <v>0</v>
      </c>
      <c r="V35" s="157">
        <f>ROUND(E35*U35,2)</f>
        <v>0</v>
      </c>
      <c r="W35" s="157"/>
      <c r="X35" s="157" t="s">
        <v>156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157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184" t="s">
        <v>329</v>
      </c>
      <c r="D36" s="159"/>
      <c r="E36" s="160">
        <v>1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7"/>
      <c r="Z36" s="147"/>
      <c r="AA36" s="147"/>
      <c r="AB36" s="147"/>
      <c r="AC36" s="147"/>
      <c r="AD36" s="147"/>
      <c r="AE36" s="147"/>
      <c r="AF36" s="147"/>
      <c r="AG36" s="147" t="s">
        <v>133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x14ac:dyDescent="0.2">
      <c r="A37" s="162" t="s">
        <v>123</v>
      </c>
      <c r="B37" s="163" t="s">
        <v>65</v>
      </c>
      <c r="C37" s="182" t="s">
        <v>66</v>
      </c>
      <c r="D37" s="164"/>
      <c r="E37" s="165"/>
      <c r="F37" s="166"/>
      <c r="G37" s="167">
        <f>SUMIF(AG38:AG40,"&lt;&gt;NOR",G38:G40)</f>
        <v>0</v>
      </c>
      <c r="H37" s="161"/>
      <c r="I37" s="161">
        <f>SUM(I38:I40)</f>
        <v>0</v>
      </c>
      <c r="J37" s="161"/>
      <c r="K37" s="161">
        <f>SUM(K38:K40)</f>
        <v>0</v>
      </c>
      <c r="L37" s="161"/>
      <c r="M37" s="161">
        <f>SUM(M38:M40)</f>
        <v>0</v>
      </c>
      <c r="N37" s="161"/>
      <c r="O37" s="161">
        <f>SUM(O38:O40)</f>
        <v>0.28999999999999998</v>
      </c>
      <c r="P37" s="161"/>
      <c r="Q37" s="161">
        <f>SUM(Q38:Q40)</f>
        <v>0</v>
      </c>
      <c r="R37" s="161"/>
      <c r="S37" s="161"/>
      <c r="T37" s="161"/>
      <c r="U37" s="161"/>
      <c r="V37" s="161">
        <f>SUM(V38:V40)</f>
        <v>12.74</v>
      </c>
      <c r="W37" s="161"/>
      <c r="X37" s="161"/>
      <c r="AG37" t="s">
        <v>124</v>
      </c>
    </row>
    <row r="38" spans="1:60" outlineLevel="1" x14ac:dyDescent="0.2">
      <c r="A38" s="168">
        <v>10</v>
      </c>
      <c r="B38" s="169" t="s">
        <v>159</v>
      </c>
      <c r="C38" s="183" t="s">
        <v>160</v>
      </c>
      <c r="D38" s="170" t="s">
        <v>127</v>
      </c>
      <c r="E38" s="171">
        <v>49</v>
      </c>
      <c r="F38" s="172"/>
      <c r="G38" s="173">
        <f>ROUND(E38*F38,2)</f>
        <v>0</v>
      </c>
      <c r="H38" s="158"/>
      <c r="I38" s="157">
        <f>ROUND(E38*H38,2)</f>
        <v>0</v>
      </c>
      <c r="J38" s="158"/>
      <c r="K38" s="157">
        <f>ROUND(E38*J38,2)</f>
        <v>0</v>
      </c>
      <c r="L38" s="157">
        <v>21</v>
      </c>
      <c r="M38" s="157">
        <f>G38*(1+L38/100)</f>
        <v>0</v>
      </c>
      <c r="N38" s="157">
        <v>5.9199999999999999E-3</v>
      </c>
      <c r="O38" s="157">
        <f>ROUND(E38*N38,2)</f>
        <v>0.28999999999999998</v>
      </c>
      <c r="P38" s="157">
        <v>0</v>
      </c>
      <c r="Q38" s="157">
        <f>ROUND(E38*P38,2)</f>
        <v>0</v>
      </c>
      <c r="R38" s="157"/>
      <c r="S38" s="157" t="s">
        <v>128</v>
      </c>
      <c r="T38" s="157" t="s">
        <v>129</v>
      </c>
      <c r="U38" s="157">
        <v>0.26</v>
      </c>
      <c r="V38" s="157">
        <f>ROUND(E38*U38,2)</f>
        <v>12.74</v>
      </c>
      <c r="W38" s="157"/>
      <c r="X38" s="157" t="s">
        <v>130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161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184" t="s">
        <v>317</v>
      </c>
      <c r="D39" s="159"/>
      <c r="E39" s="160">
        <v>22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7"/>
      <c r="Z39" s="147"/>
      <c r="AA39" s="147"/>
      <c r="AB39" s="147"/>
      <c r="AC39" s="147"/>
      <c r="AD39" s="147"/>
      <c r="AE39" s="147"/>
      <c r="AF39" s="147"/>
      <c r="AG39" s="147" t="s">
        <v>133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184" t="s">
        <v>318</v>
      </c>
      <c r="D40" s="159"/>
      <c r="E40" s="160">
        <v>27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7"/>
      <c r="Z40" s="147"/>
      <c r="AA40" s="147"/>
      <c r="AB40" s="147"/>
      <c r="AC40" s="147"/>
      <c r="AD40" s="147"/>
      <c r="AE40" s="147"/>
      <c r="AF40" s="147"/>
      <c r="AG40" s="147" t="s">
        <v>133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5.5" x14ac:dyDescent="0.2">
      <c r="A41" s="162" t="s">
        <v>123</v>
      </c>
      <c r="B41" s="163" t="s">
        <v>67</v>
      </c>
      <c r="C41" s="182" t="s">
        <v>68</v>
      </c>
      <c r="D41" s="164"/>
      <c r="E41" s="165"/>
      <c r="F41" s="166"/>
      <c r="G41" s="167">
        <f>SUMIF(AG42:AG50,"&lt;&gt;NOR",G42:G50)</f>
        <v>0</v>
      </c>
      <c r="H41" s="161"/>
      <c r="I41" s="161">
        <f>SUM(I42:I50)</f>
        <v>0</v>
      </c>
      <c r="J41" s="161"/>
      <c r="K41" s="161">
        <f>SUM(K42:K50)</f>
        <v>0</v>
      </c>
      <c r="L41" s="161"/>
      <c r="M41" s="161">
        <f>SUM(M42:M50)</f>
        <v>0</v>
      </c>
      <c r="N41" s="161"/>
      <c r="O41" s="161">
        <f>SUM(O42:O50)</f>
        <v>0</v>
      </c>
      <c r="P41" s="161"/>
      <c r="Q41" s="161">
        <f>SUM(Q42:Q50)</f>
        <v>0</v>
      </c>
      <c r="R41" s="161"/>
      <c r="S41" s="161"/>
      <c r="T41" s="161"/>
      <c r="U41" s="161"/>
      <c r="V41" s="161">
        <f>SUM(V42:V50)</f>
        <v>22.26</v>
      </c>
      <c r="W41" s="161"/>
      <c r="X41" s="161"/>
      <c r="AG41" t="s">
        <v>124</v>
      </c>
    </row>
    <row r="42" spans="1:60" outlineLevel="1" x14ac:dyDescent="0.2">
      <c r="A42" s="168">
        <v>11</v>
      </c>
      <c r="B42" s="169" t="s">
        <v>163</v>
      </c>
      <c r="C42" s="183" t="s">
        <v>164</v>
      </c>
      <c r="D42" s="170" t="s">
        <v>127</v>
      </c>
      <c r="E42" s="171">
        <v>71.8</v>
      </c>
      <c r="F42" s="172"/>
      <c r="G42" s="173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21</v>
      </c>
      <c r="M42" s="157">
        <f>G42*(1+L42/100)</f>
        <v>0</v>
      </c>
      <c r="N42" s="157">
        <v>4.0000000000000003E-5</v>
      </c>
      <c r="O42" s="157">
        <f>ROUND(E42*N42,2)</f>
        <v>0</v>
      </c>
      <c r="P42" s="157">
        <v>0</v>
      </c>
      <c r="Q42" s="157">
        <f>ROUND(E42*P42,2)</f>
        <v>0</v>
      </c>
      <c r="R42" s="157"/>
      <c r="S42" s="157" t="s">
        <v>128</v>
      </c>
      <c r="T42" s="157" t="s">
        <v>129</v>
      </c>
      <c r="U42" s="157">
        <v>0.31</v>
      </c>
      <c r="V42" s="157">
        <f>ROUND(E42*U42,2)</f>
        <v>22.26</v>
      </c>
      <c r="W42" s="157"/>
      <c r="X42" s="157" t="s">
        <v>130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131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184" t="s">
        <v>330</v>
      </c>
      <c r="D43" s="159"/>
      <c r="E43" s="160">
        <v>71.8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7"/>
      <c r="Z43" s="147"/>
      <c r="AA43" s="147"/>
      <c r="AB43" s="147"/>
      <c r="AC43" s="147"/>
      <c r="AD43" s="147"/>
      <c r="AE43" s="147"/>
      <c r="AF43" s="147"/>
      <c r="AG43" s="147" t="s">
        <v>133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74">
        <v>12</v>
      </c>
      <c r="B44" s="175" t="s">
        <v>166</v>
      </c>
      <c r="C44" s="185" t="s">
        <v>167</v>
      </c>
      <c r="D44" s="176" t="s">
        <v>168</v>
      </c>
      <c r="E44" s="177">
        <v>20</v>
      </c>
      <c r="F44" s="178"/>
      <c r="G44" s="179">
        <f>ROUND(E44*F44,2)</f>
        <v>0</v>
      </c>
      <c r="H44" s="158"/>
      <c r="I44" s="157">
        <f>ROUND(E44*H44,2)</f>
        <v>0</v>
      </c>
      <c r="J44" s="158"/>
      <c r="K44" s="157">
        <f>ROUND(E44*J44,2)</f>
        <v>0</v>
      </c>
      <c r="L44" s="157">
        <v>21</v>
      </c>
      <c r="M44" s="157">
        <f>G44*(1+L44/100)</f>
        <v>0</v>
      </c>
      <c r="N44" s="157">
        <v>0</v>
      </c>
      <c r="O44" s="157">
        <f>ROUND(E44*N44,2)</f>
        <v>0</v>
      </c>
      <c r="P44" s="157">
        <v>0</v>
      </c>
      <c r="Q44" s="157">
        <f>ROUND(E44*P44,2)</f>
        <v>0</v>
      </c>
      <c r="R44" s="157"/>
      <c r="S44" s="157" t="s">
        <v>155</v>
      </c>
      <c r="T44" s="157" t="s">
        <v>143</v>
      </c>
      <c r="U44" s="157">
        <v>0</v>
      </c>
      <c r="V44" s="157">
        <f>ROUND(E44*U44,2)</f>
        <v>0</v>
      </c>
      <c r="W44" s="157"/>
      <c r="X44" s="157" t="s">
        <v>130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131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2.5" outlineLevel="1" x14ac:dyDescent="0.2">
      <c r="A45" s="168">
        <v>13</v>
      </c>
      <c r="B45" s="169" t="s">
        <v>173</v>
      </c>
      <c r="C45" s="183" t="s">
        <v>174</v>
      </c>
      <c r="D45" s="170" t="s">
        <v>171</v>
      </c>
      <c r="E45" s="171">
        <v>2</v>
      </c>
      <c r="F45" s="172"/>
      <c r="G45" s="173">
        <f>ROUND(E45*F45,2)</f>
        <v>0</v>
      </c>
      <c r="H45" s="158"/>
      <c r="I45" s="157">
        <f>ROUND(E45*H45,2)</f>
        <v>0</v>
      </c>
      <c r="J45" s="158"/>
      <c r="K45" s="157">
        <f>ROUND(E45*J45,2)</f>
        <v>0</v>
      </c>
      <c r="L45" s="157">
        <v>21</v>
      </c>
      <c r="M45" s="157">
        <f>G45*(1+L45/100)</f>
        <v>0</v>
      </c>
      <c r="N45" s="157">
        <v>0</v>
      </c>
      <c r="O45" s="157">
        <f>ROUND(E45*N45,2)</f>
        <v>0</v>
      </c>
      <c r="P45" s="157">
        <v>0</v>
      </c>
      <c r="Q45" s="157">
        <f>ROUND(E45*P45,2)</f>
        <v>0</v>
      </c>
      <c r="R45" s="157"/>
      <c r="S45" s="157" t="s">
        <v>155</v>
      </c>
      <c r="T45" s="157" t="s">
        <v>143</v>
      </c>
      <c r="U45" s="157">
        <v>0</v>
      </c>
      <c r="V45" s="157">
        <f>ROUND(E45*U45,2)</f>
        <v>0</v>
      </c>
      <c r="W45" s="157"/>
      <c r="X45" s="157" t="s">
        <v>130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131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184" t="s">
        <v>331</v>
      </c>
      <c r="D46" s="159"/>
      <c r="E46" s="160">
        <v>1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7"/>
      <c r="Z46" s="147"/>
      <c r="AA46" s="147"/>
      <c r="AB46" s="147"/>
      <c r="AC46" s="147"/>
      <c r="AD46" s="147"/>
      <c r="AE46" s="147"/>
      <c r="AF46" s="147"/>
      <c r="AG46" s="147" t="s">
        <v>133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184" t="s">
        <v>332</v>
      </c>
      <c r="D47" s="159"/>
      <c r="E47" s="160">
        <v>1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133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68">
        <v>14</v>
      </c>
      <c r="B48" s="169" t="s">
        <v>176</v>
      </c>
      <c r="C48" s="183" t="s">
        <v>177</v>
      </c>
      <c r="D48" s="170" t="s">
        <v>178</v>
      </c>
      <c r="E48" s="171">
        <v>6</v>
      </c>
      <c r="F48" s="172"/>
      <c r="G48" s="173">
        <f>ROUND(E48*F48,2)</f>
        <v>0</v>
      </c>
      <c r="H48" s="158"/>
      <c r="I48" s="157">
        <f>ROUND(E48*H48,2)</f>
        <v>0</v>
      </c>
      <c r="J48" s="158"/>
      <c r="K48" s="157">
        <f>ROUND(E48*J48,2)</f>
        <v>0</v>
      </c>
      <c r="L48" s="157">
        <v>21</v>
      </c>
      <c r="M48" s="157">
        <f>G48*(1+L48/100)</f>
        <v>0</v>
      </c>
      <c r="N48" s="157">
        <v>0</v>
      </c>
      <c r="O48" s="157">
        <f>ROUND(E48*N48,2)</f>
        <v>0</v>
      </c>
      <c r="P48" s="157">
        <v>0</v>
      </c>
      <c r="Q48" s="157">
        <f>ROUND(E48*P48,2)</f>
        <v>0</v>
      </c>
      <c r="R48" s="157"/>
      <c r="S48" s="157" t="s">
        <v>155</v>
      </c>
      <c r="T48" s="157" t="s">
        <v>143</v>
      </c>
      <c r="U48" s="157">
        <v>0</v>
      </c>
      <c r="V48" s="157">
        <f>ROUND(E48*U48,2)</f>
        <v>0</v>
      </c>
      <c r="W48" s="157"/>
      <c r="X48" s="157" t="s">
        <v>179</v>
      </c>
      <c r="Y48" s="147"/>
      <c r="Z48" s="147"/>
      <c r="AA48" s="147"/>
      <c r="AB48" s="147"/>
      <c r="AC48" s="147"/>
      <c r="AD48" s="147"/>
      <c r="AE48" s="147"/>
      <c r="AF48" s="147"/>
      <c r="AG48" s="147" t="s">
        <v>180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184" t="s">
        <v>333</v>
      </c>
      <c r="D49" s="159"/>
      <c r="E49" s="160">
        <v>3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7"/>
      <c r="Z49" s="147"/>
      <c r="AA49" s="147"/>
      <c r="AB49" s="147"/>
      <c r="AC49" s="147"/>
      <c r="AD49" s="147"/>
      <c r="AE49" s="147"/>
      <c r="AF49" s="147"/>
      <c r="AG49" s="147" t="s">
        <v>133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184" t="s">
        <v>334</v>
      </c>
      <c r="D50" s="159"/>
      <c r="E50" s="160">
        <v>3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7"/>
      <c r="Z50" s="147"/>
      <c r="AA50" s="147"/>
      <c r="AB50" s="147"/>
      <c r="AC50" s="147"/>
      <c r="AD50" s="147"/>
      <c r="AE50" s="147"/>
      <c r="AF50" s="147"/>
      <c r="AG50" s="147" t="s">
        <v>133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x14ac:dyDescent="0.2">
      <c r="A51" s="162" t="s">
        <v>123</v>
      </c>
      <c r="B51" s="163" t="s">
        <v>69</v>
      </c>
      <c r="C51" s="182" t="s">
        <v>70</v>
      </c>
      <c r="D51" s="164"/>
      <c r="E51" s="165"/>
      <c r="F51" s="166"/>
      <c r="G51" s="167">
        <f>SUMIF(AG52:AG95,"&lt;&gt;NOR",G52:G95)</f>
        <v>0</v>
      </c>
      <c r="H51" s="161"/>
      <c r="I51" s="161">
        <f>SUM(I52:I95)</f>
        <v>0</v>
      </c>
      <c r="J51" s="161"/>
      <c r="K51" s="161">
        <f>SUM(K52:K95)</f>
        <v>0</v>
      </c>
      <c r="L51" s="161"/>
      <c r="M51" s="161">
        <f>SUM(M52:M95)</f>
        <v>0</v>
      </c>
      <c r="N51" s="161"/>
      <c r="O51" s="161">
        <f>SUM(O52:O95)</f>
        <v>0.02</v>
      </c>
      <c r="P51" s="161"/>
      <c r="Q51" s="161">
        <f>SUM(Q52:Q95)</f>
        <v>1.9400000000000002</v>
      </c>
      <c r="R51" s="161"/>
      <c r="S51" s="161"/>
      <c r="T51" s="161"/>
      <c r="U51" s="161"/>
      <c r="V51" s="161">
        <f>SUM(V52:V95)</f>
        <v>63.85</v>
      </c>
      <c r="W51" s="161"/>
      <c r="X51" s="161"/>
      <c r="AG51" t="s">
        <v>124</v>
      </c>
    </row>
    <row r="52" spans="1:60" outlineLevel="1" x14ac:dyDescent="0.2">
      <c r="A52" s="168">
        <v>15</v>
      </c>
      <c r="B52" s="169" t="s">
        <v>335</v>
      </c>
      <c r="C52" s="183" t="s">
        <v>336</v>
      </c>
      <c r="D52" s="170" t="s">
        <v>127</v>
      </c>
      <c r="E52" s="171">
        <v>49</v>
      </c>
      <c r="F52" s="172"/>
      <c r="G52" s="173">
        <f>ROUND(E52*F52,2)</f>
        <v>0</v>
      </c>
      <c r="H52" s="158"/>
      <c r="I52" s="157">
        <f>ROUND(E52*H52,2)</f>
        <v>0</v>
      </c>
      <c r="J52" s="158"/>
      <c r="K52" s="157">
        <f>ROUND(E52*J52,2)</f>
        <v>0</v>
      </c>
      <c r="L52" s="157">
        <v>21</v>
      </c>
      <c r="M52" s="157">
        <f>G52*(1+L52/100)</f>
        <v>0</v>
      </c>
      <c r="N52" s="157">
        <v>3.3E-4</v>
      </c>
      <c r="O52" s="157">
        <f>ROUND(E52*N52,2)</f>
        <v>0.02</v>
      </c>
      <c r="P52" s="157">
        <v>1.068E-2</v>
      </c>
      <c r="Q52" s="157">
        <f>ROUND(E52*P52,2)</f>
        <v>0.52</v>
      </c>
      <c r="R52" s="157"/>
      <c r="S52" s="157" t="s">
        <v>128</v>
      </c>
      <c r="T52" s="157" t="s">
        <v>129</v>
      </c>
      <c r="U52" s="157">
        <v>0.21099999999999999</v>
      </c>
      <c r="V52" s="157">
        <f>ROUND(E52*U52,2)</f>
        <v>10.34</v>
      </c>
      <c r="W52" s="157"/>
      <c r="X52" s="157" t="s">
        <v>130</v>
      </c>
      <c r="Y52" s="147"/>
      <c r="Z52" s="147"/>
      <c r="AA52" s="147"/>
      <c r="AB52" s="147"/>
      <c r="AC52" s="147"/>
      <c r="AD52" s="147"/>
      <c r="AE52" s="147"/>
      <c r="AF52" s="147"/>
      <c r="AG52" s="147" t="s">
        <v>131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184" t="s">
        <v>317</v>
      </c>
      <c r="D53" s="159"/>
      <c r="E53" s="160">
        <v>22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/>
      <c r="AG53" s="147" t="s">
        <v>133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184" t="s">
        <v>318</v>
      </c>
      <c r="D54" s="159"/>
      <c r="E54" s="160">
        <v>27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7"/>
      <c r="Z54" s="147"/>
      <c r="AA54" s="147"/>
      <c r="AB54" s="147"/>
      <c r="AC54" s="147"/>
      <c r="AD54" s="147"/>
      <c r="AE54" s="147"/>
      <c r="AF54" s="147"/>
      <c r="AG54" s="147" t="s">
        <v>133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68">
        <v>16</v>
      </c>
      <c r="B55" s="169" t="s">
        <v>181</v>
      </c>
      <c r="C55" s="183" t="s">
        <v>182</v>
      </c>
      <c r="D55" s="170" t="s">
        <v>127</v>
      </c>
      <c r="E55" s="171">
        <v>51</v>
      </c>
      <c r="F55" s="172"/>
      <c r="G55" s="173">
        <f>ROUND(E55*F55,2)</f>
        <v>0</v>
      </c>
      <c r="H55" s="158"/>
      <c r="I55" s="157">
        <f>ROUND(E55*H55,2)</f>
        <v>0</v>
      </c>
      <c r="J55" s="158"/>
      <c r="K55" s="157">
        <f>ROUND(E55*J55,2)</f>
        <v>0</v>
      </c>
      <c r="L55" s="157">
        <v>21</v>
      </c>
      <c r="M55" s="157">
        <f>G55*(1+L55/100)</f>
        <v>0</v>
      </c>
      <c r="N55" s="157">
        <v>0</v>
      </c>
      <c r="O55" s="157">
        <f>ROUND(E55*N55,2)</f>
        <v>0</v>
      </c>
      <c r="P55" s="157">
        <v>1.75E-3</v>
      </c>
      <c r="Q55" s="157">
        <f>ROUND(E55*P55,2)</f>
        <v>0.09</v>
      </c>
      <c r="R55" s="157"/>
      <c r="S55" s="157" t="s">
        <v>128</v>
      </c>
      <c r="T55" s="157" t="s">
        <v>129</v>
      </c>
      <c r="U55" s="157">
        <v>0.16500000000000001</v>
      </c>
      <c r="V55" s="157">
        <f>ROUND(E55*U55,2)</f>
        <v>8.42</v>
      </c>
      <c r="W55" s="157"/>
      <c r="X55" s="157" t="s">
        <v>130</v>
      </c>
      <c r="Y55" s="147"/>
      <c r="Z55" s="147"/>
      <c r="AA55" s="147"/>
      <c r="AB55" s="147"/>
      <c r="AC55" s="147"/>
      <c r="AD55" s="147"/>
      <c r="AE55" s="147"/>
      <c r="AF55" s="147"/>
      <c r="AG55" s="147" t="s">
        <v>131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184" t="s">
        <v>326</v>
      </c>
      <c r="D56" s="159"/>
      <c r="E56" s="160">
        <v>22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7"/>
      <c r="Z56" s="147"/>
      <c r="AA56" s="147"/>
      <c r="AB56" s="147"/>
      <c r="AC56" s="147"/>
      <c r="AD56" s="147"/>
      <c r="AE56" s="147"/>
      <c r="AF56" s="147"/>
      <c r="AG56" s="147" t="s">
        <v>133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84" t="s">
        <v>327</v>
      </c>
      <c r="D57" s="159"/>
      <c r="E57" s="160">
        <v>2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133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4"/>
      <c r="B58" s="155"/>
      <c r="C58" s="184" t="s">
        <v>328</v>
      </c>
      <c r="D58" s="159"/>
      <c r="E58" s="160">
        <v>27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7"/>
      <c r="Z58" s="147"/>
      <c r="AA58" s="147"/>
      <c r="AB58" s="147"/>
      <c r="AC58" s="147"/>
      <c r="AD58" s="147"/>
      <c r="AE58" s="147"/>
      <c r="AF58" s="147"/>
      <c r="AG58" s="147" t="s">
        <v>133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68">
        <v>17</v>
      </c>
      <c r="B59" s="169" t="s">
        <v>183</v>
      </c>
      <c r="C59" s="183" t="s">
        <v>184</v>
      </c>
      <c r="D59" s="170" t="s">
        <v>127</v>
      </c>
      <c r="E59" s="171">
        <v>51</v>
      </c>
      <c r="F59" s="172"/>
      <c r="G59" s="173">
        <f>ROUND(E59*F59,2)</f>
        <v>0</v>
      </c>
      <c r="H59" s="158"/>
      <c r="I59" s="157">
        <f>ROUND(E59*H59,2)</f>
        <v>0</v>
      </c>
      <c r="J59" s="158"/>
      <c r="K59" s="157">
        <f>ROUND(E59*J59,2)</f>
        <v>0</v>
      </c>
      <c r="L59" s="157">
        <v>21</v>
      </c>
      <c r="M59" s="157">
        <f>G59*(1+L59/100)</f>
        <v>0</v>
      </c>
      <c r="N59" s="157">
        <v>0</v>
      </c>
      <c r="O59" s="157">
        <f>ROUND(E59*N59,2)</f>
        <v>0</v>
      </c>
      <c r="P59" s="157">
        <v>1.26E-2</v>
      </c>
      <c r="Q59" s="157">
        <f>ROUND(E59*P59,2)</f>
        <v>0.64</v>
      </c>
      <c r="R59" s="157"/>
      <c r="S59" s="157" t="s">
        <v>128</v>
      </c>
      <c r="T59" s="157" t="s">
        <v>129</v>
      </c>
      <c r="U59" s="157">
        <v>0.33</v>
      </c>
      <c r="V59" s="157">
        <f>ROUND(E59*U59,2)</f>
        <v>16.829999999999998</v>
      </c>
      <c r="W59" s="157"/>
      <c r="X59" s="157" t="s">
        <v>130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131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/>
      <c r="B60" s="155"/>
      <c r="C60" s="184" t="s">
        <v>326</v>
      </c>
      <c r="D60" s="159"/>
      <c r="E60" s="160">
        <v>22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7"/>
      <c r="Z60" s="147"/>
      <c r="AA60" s="147"/>
      <c r="AB60" s="147"/>
      <c r="AC60" s="147"/>
      <c r="AD60" s="147"/>
      <c r="AE60" s="147"/>
      <c r="AF60" s="147"/>
      <c r="AG60" s="147" t="s">
        <v>133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54"/>
      <c r="B61" s="155"/>
      <c r="C61" s="184" t="s">
        <v>327</v>
      </c>
      <c r="D61" s="159"/>
      <c r="E61" s="160">
        <v>2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7"/>
      <c r="Z61" s="147"/>
      <c r="AA61" s="147"/>
      <c r="AB61" s="147"/>
      <c r="AC61" s="147"/>
      <c r="AD61" s="147"/>
      <c r="AE61" s="147"/>
      <c r="AF61" s="147"/>
      <c r="AG61" s="147" t="s">
        <v>133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184" t="s">
        <v>328</v>
      </c>
      <c r="D62" s="159"/>
      <c r="E62" s="160">
        <v>27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7"/>
      <c r="Z62" s="147"/>
      <c r="AA62" s="147"/>
      <c r="AB62" s="147"/>
      <c r="AC62" s="147"/>
      <c r="AD62" s="147"/>
      <c r="AE62" s="147"/>
      <c r="AF62" s="147"/>
      <c r="AG62" s="147" t="s">
        <v>133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68">
        <v>18</v>
      </c>
      <c r="B63" s="169" t="s">
        <v>185</v>
      </c>
      <c r="C63" s="183" t="s">
        <v>186</v>
      </c>
      <c r="D63" s="170" t="s">
        <v>151</v>
      </c>
      <c r="E63" s="171">
        <v>2</v>
      </c>
      <c r="F63" s="172"/>
      <c r="G63" s="173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57">
        <v>0</v>
      </c>
      <c r="O63" s="157">
        <f>ROUND(E63*N63,2)</f>
        <v>0</v>
      </c>
      <c r="P63" s="157">
        <v>0</v>
      </c>
      <c r="Q63" s="157">
        <f>ROUND(E63*P63,2)</f>
        <v>0</v>
      </c>
      <c r="R63" s="157"/>
      <c r="S63" s="157" t="s">
        <v>128</v>
      </c>
      <c r="T63" s="157" t="s">
        <v>129</v>
      </c>
      <c r="U63" s="157">
        <v>0.05</v>
      </c>
      <c r="V63" s="157">
        <f>ROUND(E63*U63,2)</f>
        <v>0.1</v>
      </c>
      <c r="W63" s="157"/>
      <c r="X63" s="157" t="s">
        <v>130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131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184" t="s">
        <v>337</v>
      </c>
      <c r="D64" s="159"/>
      <c r="E64" s="160">
        <v>2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7"/>
      <c r="Z64" s="147"/>
      <c r="AA64" s="147"/>
      <c r="AB64" s="147"/>
      <c r="AC64" s="147"/>
      <c r="AD64" s="147"/>
      <c r="AE64" s="147"/>
      <c r="AF64" s="147"/>
      <c r="AG64" s="147" t="s">
        <v>133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68">
        <v>19</v>
      </c>
      <c r="B65" s="169" t="s">
        <v>188</v>
      </c>
      <c r="C65" s="183" t="s">
        <v>189</v>
      </c>
      <c r="D65" s="170" t="s">
        <v>127</v>
      </c>
      <c r="E65" s="171">
        <v>2.5</v>
      </c>
      <c r="F65" s="172"/>
      <c r="G65" s="173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21</v>
      </c>
      <c r="M65" s="157">
        <f>G65*(1+L65/100)</f>
        <v>0</v>
      </c>
      <c r="N65" s="157">
        <v>1E-3</v>
      </c>
      <c r="O65" s="157">
        <f>ROUND(E65*N65,2)</f>
        <v>0</v>
      </c>
      <c r="P65" s="157">
        <v>6.3E-2</v>
      </c>
      <c r="Q65" s="157">
        <f>ROUND(E65*P65,2)</f>
        <v>0.16</v>
      </c>
      <c r="R65" s="157"/>
      <c r="S65" s="157" t="s">
        <v>128</v>
      </c>
      <c r="T65" s="157" t="s">
        <v>129</v>
      </c>
      <c r="U65" s="157">
        <v>0.71799999999999997</v>
      </c>
      <c r="V65" s="157">
        <f>ROUND(E65*U65,2)</f>
        <v>1.8</v>
      </c>
      <c r="W65" s="157"/>
      <c r="X65" s="157" t="s">
        <v>130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131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184" t="s">
        <v>338</v>
      </c>
      <c r="D66" s="159"/>
      <c r="E66" s="160">
        <v>2.5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7"/>
      <c r="Z66" s="147"/>
      <c r="AA66" s="147"/>
      <c r="AB66" s="147"/>
      <c r="AC66" s="147"/>
      <c r="AD66" s="147"/>
      <c r="AE66" s="147"/>
      <c r="AF66" s="147"/>
      <c r="AG66" s="147" t="s">
        <v>133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68">
        <v>20</v>
      </c>
      <c r="B67" s="169" t="s">
        <v>191</v>
      </c>
      <c r="C67" s="183" t="s">
        <v>192</v>
      </c>
      <c r="D67" s="170" t="s">
        <v>193</v>
      </c>
      <c r="E67" s="171">
        <v>5.6</v>
      </c>
      <c r="F67" s="172"/>
      <c r="G67" s="173">
        <f>ROUND(E67*F67,2)</f>
        <v>0</v>
      </c>
      <c r="H67" s="158"/>
      <c r="I67" s="157">
        <f>ROUND(E67*H67,2)</f>
        <v>0</v>
      </c>
      <c r="J67" s="158"/>
      <c r="K67" s="157">
        <f>ROUND(E67*J67,2)</f>
        <v>0</v>
      </c>
      <c r="L67" s="157">
        <v>21</v>
      </c>
      <c r="M67" s="157">
        <f>G67*(1+L67/100)</f>
        <v>0</v>
      </c>
      <c r="N67" s="157">
        <v>0</v>
      </c>
      <c r="O67" s="157">
        <f>ROUND(E67*N67,2)</f>
        <v>0</v>
      </c>
      <c r="P67" s="157">
        <v>4.6000000000000001E-4</v>
      </c>
      <c r="Q67" s="157">
        <f>ROUND(E67*P67,2)</f>
        <v>0</v>
      </c>
      <c r="R67" s="157"/>
      <c r="S67" s="157" t="s">
        <v>128</v>
      </c>
      <c r="T67" s="157" t="s">
        <v>129</v>
      </c>
      <c r="U67" s="157">
        <v>1.35</v>
      </c>
      <c r="V67" s="157">
        <f>ROUND(E67*U67,2)</f>
        <v>7.56</v>
      </c>
      <c r="W67" s="157"/>
      <c r="X67" s="157" t="s">
        <v>130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131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1" x14ac:dyDescent="0.2">
      <c r="A68" s="154"/>
      <c r="B68" s="155"/>
      <c r="C68" s="184" t="s">
        <v>339</v>
      </c>
      <c r="D68" s="159"/>
      <c r="E68" s="160">
        <v>2.8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7"/>
      <c r="Z68" s="147"/>
      <c r="AA68" s="147"/>
      <c r="AB68" s="147"/>
      <c r="AC68" s="147"/>
      <c r="AD68" s="147"/>
      <c r="AE68" s="147"/>
      <c r="AF68" s="147"/>
      <c r="AG68" s="147" t="s">
        <v>133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84" t="s">
        <v>340</v>
      </c>
      <c r="D69" s="159"/>
      <c r="E69" s="160">
        <v>2.8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7"/>
      <c r="Z69" s="147"/>
      <c r="AA69" s="147"/>
      <c r="AB69" s="147"/>
      <c r="AC69" s="147"/>
      <c r="AD69" s="147"/>
      <c r="AE69" s="147"/>
      <c r="AF69" s="147"/>
      <c r="AG69" s="147" t="s">
        <v>133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68">
        <v>21</v>
      </c>
      <c r="B70" s="169" t="s">
        <v>195</v>
      </c>
      <c r="C70" s="183" t="s">
        <v>196</v>
      </c>
      <c r="D70" s="170" t="s">
        <v>151</v>
      </c>
      <c r="E70" s="171">
        <v>4</v>
      </c>
      <c r="F70" s="172"/>
      <c r="G70" s="173">
        <f>ROUND(E70*F70,2)</f>
        <v>0</v>
      </c>
      <c r="H70" s="158"/>
      <c r="I70" s="157">
        <f>ROUND(E70*H70,2)</f>
        <v>0</v>
      </c>
      <c r="J70" s="158"/>
      <c r="K70" s="157">
        <f>ROUND(E70*J70,2)</f>
        <v>0</v>
      </c>
      <c r="L70" s="157">
        <v>21</v>
      </c>
      <c r="M70" s="157">
        <f>G70*(1+L70/100)</f>
        <v>0</v>
      </c>
      <c r="N70" s="157">
        <v>3.4000000000000002E-4</v>
      </c>
      <c r="O70" s="157">
        <f>ROUND(E70*N70,2)</f>
        <v>0</v>
      </c>
      <c r="P70" s="157">
        <v>2.5000000000000001E-2</v>
      </c>
      <c r="Q70" s="157">
        <f>ROUND(E70*P70,2)</f>
        <v>0.1</v>
      </c>
      <c r="R70" s="157"/>
      <c r="S70" s="157" t="s">
        <v>128</v>
      </c>
      <c r="T70" s="157" t="s">
        <v>129</v>
      </c>
      <c r="U70" s="157">
        <v>0.21</v>
      </c>
      <c r="V70" s="157">
        <f>ROUND(E70*U70,2)</f>
        <v>0.84</v>
      </c>
      <c r="W70" s="157"/>
      <c r="X70" s="157" t="s">
        <v>130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131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184" t="s">
        <v>341</v>
      </c>
      <c r="D71" s="159"/>
      <c r="E71" s="160">
        <v>4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7"/>
      <c r="Z71" s="147"/>
      <c r="AA71" s="147"/>
      <c r="AB71" s="147"/>
      <c r="AC71" s="147"/>
      <c r="AD71" s="147"/>
      <c r="AE71" s="147"/>
      <c r="AF71" s="147"/>
      <c r="AG71" s="147" t="s">
        <v>133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68">
        <v>22</v>
      </c>
      <c r="B72" s="169" t="s">
        <v>198</v>
      </c>
      <c r="C72" s="183" t="s">
        <v>199</v>
      </c>
      <c r="D72" s="170" t="s">
        <v>193</v>
      </c>
      <c r="E72" s="171">
        <v>6</v>
      </c>
      <c r="F72" s="172"/>
      <c r="G72" s="173">
        <f>ROUND(E72*F72,2)</f>
        <v>0</v>
      </c>
      <c r="H72" s="158"/>
      <c r="I72" s="157">
        <f>ROUND(E72*H72,2)</f>
        <v>0</v>
      </c>
      <c r="J72" s="158"/>
      <c r="K72" s="157">
        <f>ROUND(E72*J72,2)</f>
        <v>0</v>
      </c>
      <c r="L72" s="157">
        <v>21</v>
      </c>
      <c r="M72" s="157">
        <f>G72*(1+L72/100)</f>
        <v>0</v>
      </c>
      <c r="N72" s="157">
        <v>4.8999999999999998E-4</v>
      </c>
      <c r="O72" s="157">
        <f>ROUND(E72*N72,2)</f>
        <v>0</v>
      </c>
      <c r="P72" s="157">
        <v>6.0000000000000001E-3</v>
      </c>
      <c r="Q72" s="157">
        <f>ROUND(E72*P72,2)</f>
        <v>0.04</v>
      </c>
      <c r="R72" s="157"/>
      <c r="S72" s="157" t="s">
        <v>128</v>
      </c>
      <c r="T72" s="157" t="s">
        <v>129</v>
      </c>
      <c r="U72" s="157">
        <v>0.27</v>
      </c>
      <c r="V72" s="157">
        <f>ROUND(E72*U72,2)</f>
        <v>1.62</v>
      </c>
      <c r="W72" s="157"/>
      <c r="X72" s="157" t="s">
        <v>130</v>
      </c>
      <c r="Y72" s="147"/>
      <c r="Z72" s="147"/>
      <c r="AA72" s="147"/>
      <c r="AB72" s="147"/>
      <c r="AC72" s="147"/>
      <c r="AD72" s="147"/>
      <c r="AE72" s="147"/>
      <c r="AF72" s="147"/>
      <c r="AG72" s="147" t="s">
        <v>131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184" t="s">
        <v>200</v>
      </c>
      <c r="D73" s="159"/>
      <c r="E73" s="160">
        <v>6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7"/>
      <c r="Z73" s="147"/>
      <c r="AA73" s="147"/>
      <c r="AB73" s="147"/>
      <c r="AC73" s="147"/>
      <c r="AD73" s="147"/>
      <c r="AE73" s="147"/>
      <c r="AF73" s="147"/>
      <c r="AG73" s="147" t="s">
        <v>133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68">
        <v>23</v>
      </c>
      <c r="B74" s="169" t="s">
        <v>201</v>
      </c>
      <c r="C74" s="183" t="s">
        <v>202</v>
      </c>
      <c r="D74" s="170" t="s">
        <v>193</v>
      </c>
      <c r="E74" s="171">
        <v>4</v>
      </c>
      <c r="F74" s="172"/>
      <c r="G74" s="173">
        <f>ROUND(E74*F74,2)</f>
        <v>0</v>
      </c>
      <c r="H74" s="158"/>
      <c r="I74" s="157">
        <f>ROUND(E74*H74,2)</f>
        <v>0</v>
      </c>
      <c r="J74" s="158"/>
      <c r="K74" s="157">
        <f>ROUND(E74*J74,2)</f>
        <v>0</v>
      </c>
      <c r="L74" s="157">
        <v>21</v>
      </c>
      <c r="M74" s="157">
        <f>G74*(1+L74/100)</f>
        <v>0</v>
      </c>
      <c r="N74" s="157">
        <v>4.8999999999999998E-4</v>
      </c>
      <c r="O74" s="157">
        <f>ROUND(E74*N74,2)</f>
        <v>0</v>
      </c>
      <c r="P74" s="157">
        <v>6.6000000000000003E-2</v>
      </c>
      <c r="Q74" s="157">
        <f>ROUND(E74*P74,2)</f>
        <v>0.26</v>
      </c>
      <c r="R74" s="157"/>
      <c r="S74" s="157" t="s">
        <v>128</v>
      </c>
      <c r="T74" s="157" t="s">
        <v>129</v>
      </c>
      <c r="U74" s="157">
        <v>2.0680000000000001</v>
      </c>
      <c r="V74" s="157">
        <f>ROUND(E74*U74,2)</f>
        <v>8.27</v>
      </c>
      <c r="W74" s="157"/>
      <c r="X74" s="157" t="s">
        <v>130</v>
      </c>
      <c r="Y74" s="147"/>
      <c r="Z74" s="147"/>
      <c r="AA74" s="147"/>
      <c r="AB74" s="147"/>
      <c r="AC74" s="147"/>
      <c r="AD74" s="147"/>
      <c r="AE74" s="147"/>
      <c r="AF74" s="147"/>
      <c r="AG74" s="147" t="s">
        <v>131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184" t="s">
        <v>342</v>
      </c>
      <c r="D75" s="159"/>
      <c r="E75" s="160">
        <v>2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7"/>
      <c r="Z75" s="147"/>
      <c r="AA75" s="147"/>
      <c r="AB75" s="147"/>
      <c r="AC75" s="147"/>
      <c r="AD75" s="147"/>
      <c r="AE75" s="147"/>
      <c r="AF75" s="147"/>
      <c r="AG75" s="147" t="s">
        <v>133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/>
      <c r="B76" s="155"/>
      <c r="C76" s="184" t="s">
        <v>343</v>
      </c>
      <c r="D76" s="159"/>
      <c r="E76" s="160">
        <v>2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7"/>
      <c r="Z76" s="147"/>
      <c r="AA76" s="147"/>
      <c r="AB76" s="147"/>
      <c r="AC76" s="147"/>
      <c r="AD76" s="147"/>
      <c r="AE76" s="147"/>
      <c r="AF76" s="147"/>
      <c r="AG76" s="147" t="s">
        <v>133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68">
        <v>24</v>
      </c>
      <c r="B77" s="169" t="s">
        <v>204</v>
      </c>
      <c r="C77" s="183" t="s">
        <v>205</v>
      </c>
      <c r="D77" s="170" t="s">
        <v>127</v>
      </c>
      <c r="E77" s="171">
        <v>1.8</v>
      </c>
      <c r="F77" s="172"/>
      <c r="G77" s="173">
        <f>ROUND(E77*F77,2)</f>
        <v>0</v>
      </c>
      <c r="H77" s="158"/>
      <c r="I77" s="157">
        <f>ROUND(E77*H77,2)</f>
        <v>0</v>
      </c>
      <c r="J77" s="158"/>
      <c r="K77" s="157">
        <f>ROUND(E77*J77,2)</f>
        <v>0</v>
      </c>
      <c r="L77" s="157">
        <v>21</v>
      </c>
      <c r="M77" s="157">
        <f>G77*(1+L77/100)</f>
        <v>0</v>
      </c>
      <c r="N77" s="157">
        <v>0</v>
      </c>
      <c r="O77" s="157">
        <f>ROUND(E77*N77,2)</f>
        <v>0</v>
      </c>
      <c r="P77" s="157">
        <v>4.5999999999999999E-2</v>
      </c>
      <c r="Q77" s="157">
        <f>ROUND(E77*P77,2)</f>
        <v>0.08</v>
      </c>
      <c r="R77" s="157"/>
      <c r="S77" s="157" t="s">
        <v>128</v>
      </c>
      <c r="T77" s="157" t="s">
        <v>129</v>
      </c>
      <c r="U77" s="157">
        <v>0.26</v>
      </c>
      <c r="V77" s="157">
        <f>ROUND(E77*U77,2)</f>
        <v>0.47</v>
      </c>
      <c r="W77" s="157"/>
      <c r="X77" s="157" t="s">
        <v>130</v>
      </c>
      <c r="Y77" s="147"/>
      <c r="Z77" s="147"/>
      <c r="AA77" s="147"/>
      <c r="AB77" s="147"/>
      <c r="AC77" s="147"/>
      <c r="AD77" s="147"/>
      <c r="AE77" s="147"/>
      <c r="AF77" s="147"/>
      <c r="AG77" s="147" t="s">
        <v>131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184" t="s">
        <v>344</v>
      </c>
      <c r="D78" s="159"/>
      <c r="E78" s="160">
        <v>1.8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7"/>
      <c r="Z78" s="147"/>
      <c r="AA78" s="147"/>
      <c r="AB78" s="147"/>
      <c r="AC78" s="147"/>
      <c r="AD78" s="147"/>
      <c r="AE78" s="147"/>
      <c r="AF78" s="147"/>
      <c r="AG78" s="147" t="s">
        <v>133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68">
        <v>25</v>
      </c>
      <c r="B79" s="169" t="s">
        <v>208</v>
      </c>
      <c r="C79" s="183" t="s">
        <v>209</v>
      </c>
      <c r="D79" s="170" t="s">
        <v>151</v>
      </c>
      <c r="E79" s="171">
        <v>1</v>
      </c>
      <c r="F79" s="172"/>
      <c r="G79" s="173">
        <f>ROUND(E79*F79,2)</f>
        <v>0</v>
      </c>
      <c r="H79" s="158"/>
      <c r="I79" s="157">
        <f>ROUND(E79*H79,2)</f>
        <v>0</v>
      </c>
      <c r="J79" s="158"/>
      <c r="K79" s="157">
        <f>ROUND(E79*J79,2)</f>
        <v>0</v>
      </c>
      <c r="L79" s="157">
        <v>21</v>
      </c>
      <c r="M79" s="157">
        <f>G79*(1+L79/100)</f>
        <v>0</v>
      </c>
      <c r="N79" s="157">
        <v>0</v>
      </c>
      <c r="O79" s="157">
        <f>ROUND(E79*N79,2)</f>
        <v>0</v>
      </c>
      <c r="P79" s="157">
        <v>1.8E-3</v>
      </c>
      <c r="Q79" s="157">
        <f>ROUND(E79*P79,2)</f>
        <v>0</v>
      </c>
      <c r="R79" s="157"/>
      <c r="S79" s="157" t="s">
        <v>128</v>
      </c>
      <c r="T79" s="157" t="s">
        <v>129</v>
      </c>
      <c r="U79" s="157">
        <v>0.11</v>
      </c>
      <c r="V79" s="157">
        <f>ROUND(E79*U79,2)</f>
        <v>0.11</v>
      </c>
      <c r="W79" s="157"/>
      <c r="X79" s="157" t="s">
        <v>130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131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184" t="s">
        <v>345</v>
      </c>
      <c r="D80" s="159"/>
      <c r="E80" s="160">
        <v>1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7"/>
      <c r="Z80" s="147"/>
      <c r="AA80" s="147"/>
      <c r="AB80" s="147"/>
      <c r="AC80" s="147"/>
      <c r="AD80" s="147"/>
      <c r="AE80" s="147"/>
      <c r="AF80" s="147"/>
      <c r="AG80" s="147" t="s">
        <v>133</v>
      </c>
      <c r="AH80" s="147">
        <v>0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68">
        <v>26</v>
      </c>
      <c r="B81" s="169" t="s">
        <v>211</v>
      </c>
      <c r="C81" s="183" t="s">
        <v>212</v>
      </c>
      <c r="D81" s="170" t="s">
        <v>193</v>
      </c>
      <c r="E81" s="171">
        <v>47</v>
      </c>
      <c r="F81" s="172"/>
      <c r="G81" s="173">
        <f>ROUND(E81*F81,2)</f>
        <v>0</v>
      </c>
      <c r="H81" s="158"/>
      <c r="I81" s="157">
        <f>ROUND(E81*H81,2)</f>
        <v>0</v>
      </c>
      <c r="J81" s="158"/>
      <c r="K81" s="157">
        <f>ROUND(E81*J81,2)</f>
        <v>0</v>
      </c>
      <c r="L81" s="157">
        <v>21</v>
      </c>
      <c r="M81" s="157">
        <f>G81*(1+L81/100)</f>
        <v>0</v>
      </c>
      <c r="N81" s="157">
        <v>0</v>
      </c>
      <c r="O81" s="157">
        <f>ROUND(E81*N81,2)</f>
        <v>0</v>
      </c>
      <c r="P81" s="157">
        <v>8.0000000000000007E-5</v>
      </c>
      <c r="Q81" s="157">
        <f>ROUND(E81*P81,2)</f>
        <v>0</v>
      </c>
      <c r="R81" s="157"/>
      <c r="S81" s="157" t="s">
        <v>128</v>
      </c>
      <c r="T81" s="157" t="s">
        <v>129</v>
      </c>
      <c r="U81" s="157">
        <v>0.04</v>
      </c>
      <c r="V81" s="157">
        <f>ROUND(E81*U81,2)</f>
        <v>1.88</v>
      </c>
      <c r="W81" s="157"/>
      <c r="X81" s="157" t="s">
        <v>130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131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184" t="s">
        <v>346</v>
      </c>
      <c r="D82" s="159"/>
      <c r="E82" s="160">
        <v>20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7"/>
      <c r="Z82" s="147"/>
      <c r="AA82" s="147"/>
      <c r="AB82" s="147"/>
      <c r="AC82" s="147"/>
      <c r="AD82" s="147"/>
      <c r="AE82" s="147"/>
      <c r="AF82" s="147"/>
      <c r="AG82" s="147" t="s">
        <v>133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54"/>
      <c r="B83" s="155"/>
      <c r="C83" s="184" t="s">
        <v>347</v>
      </c>
      <c r="D83" s="159"/>
      <c r="E83" s="160">
        <v>4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7"/>
      <c r="Z83" s="147"/>
      <c r="AA83" s="147"/>
      <c r="AB83" s="147"/>
      <c r="AC83" s="147"/>
      <c r="AD83" s="147"/>
      <c r="AE83" s="147"/>
      <c r="AF83" s="147"/>
      <c r="AG83" s="147" t="s">
        <v>133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184" t="s">
        <v>348</v>
      </c>
      <c r="D84" s="159"/>
      <c r="E84" s="160">
        <v>23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7"/>
      <c r="Z84" s="147"/>
      <c r="AA84" s="147"/>
      <c r="AB84" s="147"/>
      <c r="AC84" s="147"/>
      <c r="AD84" s="147"/>
      <c r="AE84" s="147"/>
      <c r="AF84" s="147"/>
      <c r="AG84" s="147" t="s">
        <v>133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ht="22.5" outlineLevel="1" x14ac:dyDescent="0.2">
      <c r="A85" s="168">
        <v>27</v>
      </c>
      <c r="B85" s="169" t="s">
        <v>214</v>
      </c>
      <c r="C85" s="183" t="s">
        <v>215</v>
      </c>
      <c r="D85" s="170" t="s">
        <v>127</v>
      </c>
      <c r="E85" s="171">
        <v>51</v>
      </c>
      <c r="F85" s="172"/>
      <c r="G85" s="173">
        <f>ROUND(E85*F85,2)</f>
        <v>0</v>
      </c>
      <c r="H85" s="158"/>
      <c r="I85" s="157">
        <f>ROUND(E85*H85,2)</f>
        <v>0</v>
      </c>
      <c r="J85" s="158"/>
      <c r="K85" s="157">
        <f>ROUND(E85*J85,2)</f>
        <v>0</v>
      </c>
      <c r="L85" s="157">
        <v>21</v>
      </c>
      <c r="M85" s="157">
        <f>G85*(1+L85/100)</f>
        <v>0</v>
      </c>
      <c r="N85" s="157">
        <v>0</v>
      </c>
      <c r="O85" s="157">
        <f>ROUND(E85*N85,2)</f>
        <v>0</v>
      </c>
      <c r="P85" s="157">
        <v>1E-3</v>
      </c>
      <c r="Q85" s="157">
        <f>ROUND(E85*P85,2)</f>
        <v>0.05</v>
      </c>
      <c r="R85" s="157"/>
      <c r="S85" s="157" t="s">
        <v>128</v>
      </c>
      <c r="T85" s="157" t="s">
        <v>129</v>
      </c>
      <c r="U85" s="157">
        <v>0.11</v>
      </c>
      <c r="V85" s="157">
        <f>ROUND(E85*U85,2)</f>
        <v>5.61</v>
      </c>
      <c r="W85" s="157"/>
      <c r="X85" s="157" t="s">
        <v>130</v>
      </c>
      <c r="Y85" s="147"/>
      <c r="Z85" s="147"/>
      <c r="AA85" s="147"/>
      <c r="AB85" s="147"/>
      <c r="AC85" s="147"/>
      <c r="AD85" s="147"/>
      <c r="AE85" s="147"/>
      <c r="AF85" s="147"/>
      <c r="AG85" s="147" t="s">
        <v>131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184" t="s">
        <v>326</v>
      </c>
      <c r="D86" s="159"/>
      <c r="E86" s="160">
        <v>22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7"/>
      <c r="Z86" s="147"/>
      <c r="AA86" s="147"/>
      <c r="AB86" s="147"/>
      <c r="AC86" s="147"/>
      <c r="AD86" s="147"/>
      <c r="AE86" s="147"/>
      <c r="AF86" s="147"/>
      <c r="AG86" s="147" t="s">
        <v>133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84" t="s">
        <v>327</v>
      </c>
      <c r="D87" s="159"/>
      <c r="E87" s="160">
        <v>2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7"/>
      <c r="Z87" s="147"/>
      <c r="AA87" s="147"/>
      <c r="AB87" s="147"/>
      <c r="AC87" s="147"/>
      <c r="AD87" s="147"/>
      <c r="AE87" s="147"/>
      <c r="AF87" s="147"/>
      <c r="AG87" s="147" t="s">
        <v>133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184" t="s">
        <v>328</v>
      </c>
      <c r="D88" s="159"/>
      <c r="E88" s="160">
        <v>27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7"/>
      <c r="Z88" s="147"/>
      <c r="AA88" s="147"/>
      <c r="AB88" s="147"/>
      <c r="AC88" s="147"/>
      <c r="AD88" s="147"/>
      <c r="AE88" s="147"/>
      <c r="AF88" s="147"/>
      <c r="AG88" s="147" t="s">
        <v>133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68">
        <v>28</v>
      </c>
      <c r="B89" s="169" t="s">
        <v>216</v>
      </c>
      <c r="C89" s="183" t="s">
        <v>217</v>
      </c>
      <c r="D89" s="170" t="s">
        <v>218</v>
      </c>
      <c r="E89" s="171">
        <v>3.8346</v>
      </c>
      <c r="F89" s="172"/>
      <c r="G89" s="173">
        <f>ROUND(E89*F89,2)</f>
        <v>0</v>
      </c>
      <c r="H89" s="158"/>
      <c r="I89" s="157">
        <f>ROUND(E89*H89,2)</f>
        <v>0</v>
      </c>
      <c r="J89" s="158"/>
      <c r="K89" s="157">
        <f>ROUND(E89*J89,2)</f>
        <v>0</v>
      </c>
      <c r="L89" s="157">
        <v>21</v>
      </c>
      <c r="M89" s="157">
        <f>G89*(1+L89/100)</f>
        <v>0</v>
      </c>
      <c r="N89" s="157">
        <v>0</v>
      </c>
      <c r="O89" s="157">
        <f>ROUND(E89*N89,2)</f>
        <v>0</v>
      </c>
      <c r="P89" s="157">
        <v>0</v>
      </c>
      <c r="Q89" s="157">
        <f>ROUND(E89*P89,2)</f>
        <v>0</v>
      </c>
      <c r="R89" s="157"/>
      <c r="S89" s="157" t="s">
        <v>155</v>
      </c>
      <c r="T89" s="157" t="s">
        <v>143</v>
      </c>
      <c r="U89" s="157">
        <v>0</v>
      </c>
      <c r="V89" s="157">
        <f>ROUND(E89*U89,2)</f>
        <v>0</v>
      </c>
      <c r="W89" s="157"/>
      <c r="X89" s="157" t="s">
        <v>179</v>
      </c>
      <c r="Y89" s="147"/>
      <c r="Z89" s="147"/>
      <c r="AA89" s="147"/>
      <c r="AB89" s="147"/>
      <c r="AC89" s="147"/>
      <c r="AD89" s="147"/>
      <c r="AE89" s="147"/>
      <c r="AF89" s="147"/>
      <c r="AG89" s="147" t="s">
        <v>180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184" t="s">
        <v>349</v>
      </c>
      <c r="D90" s="159"/>
      <c r="E90" s="160">
        <v>1.6146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7"/>
      <c r="Z90" s="147"/>
      <c r="AA90" s="147"/>
      <c r="AB90" s="147"/>
      <c r="AC90" s="147"/>
      <c r="AD90" s="147"/>
      <c r="AE90" s="147"/>
      <c r="AF90" s="147"/>
      <c r="AG90" s="147" t="s">
        <v>133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84" t="s">
        <v>350</v>
      </c>
      <c r="D91" s="159"/>
      <c r="E91" s="160">
        <v>0.4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7"/>
      <c r="Z91" s="147"/>
      <c r="AA91" s="147"/>
      <c r="AB91" s="147"/>
      <c r="AC91" s="147"/>
      <c r="AD91" s="147"/>
      <c r="AE91" s="147"/>
      <c r="AF91" s="147"/>
      <c r="AG91" s="147" t="s">
        <v>133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184" t="s">
        <v>351</v>
      </c>
      <c r="D92" s="159"/>
      <c r="E92" s="160">
        <v>1.82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7"/>
      <c r="Z92" s="147"/>
      <c r="AA92" s="147"/>
      <c r="AB92" s="147"/>
      <c r="AC92" s="147"/>
      <c r="AD92" s="147"/>
      <c r="AE92" s="147"/>
      <c r="AF92" s="147"/>
      <c r="AG92" s="147" t="s">
        <v>133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68">
        <v>29</v>
      </c>
      <c r="B93" s="169" t="s">
        <v>221</v>
      </c>
      <c r="C93" s="183" t="s">
        <v>222</v>
      </c>
      <c r="D93" s="170" t="s">
        <v>171</v>
      </c>
      <c r="E93" s="171">
        <v>2</v>
      </c>
      <c r="F93" s="172"/>
      <c r="G93" s="173">
        <f>ROUND(E93*F93,2)</f>
        <v>0</v>
      </c>
      <c r="H93" s="158"/>
      <c r="I93" s="157">
        <f>ROUND(E93*H93,2)</f>
        <v>0</v>
      </c>
      <c r="J93" s="158"/>
      <c r="K93" s="157">
        <f>ROUND(E93*J93,2)</f>
        <v>0</v>
      </c>
      <c r="L93" s="157">
        <v>21</v>
      </c>
      <c r="M93" s="157">
        <f>G93*(1+L93/100)</f>
        <v>0</v>
      </c>
      <c r="N93" s="157">
        <v>0</v>
      </c>
      <c r="O93" s="157">
        <f>ROUND(E93*N93,2)</f>
        <v>0</v>
      </c>
      <c r="P93" s="157">
        <v>0</v>
      </c>
      <c r="Q93" s="157">
        <f>ROUND(E93*P93,2)</f>
        <v>0</v>
      </c>
      <c r="R93" s="157"/>
      <c r="S93" s="157" t="s">
        <v>155</v>
      </c>
      <c r="T93" s="157" t="s">
        <v>143</v>
      </c>
      <c r="U93" s="157">
        <v>0</v>
      </c>
      <c r="V93" s="157">
        <f>ROUND(E93*U93,2)</f>
        <v>0</v>
      </c>
      <c r="W93" s="157"/>
      <c r="X93" s="157" t="s">
        <v>179</v>
      </c>
      <c r="Y93" s="147"/>
      <c r="Z93" s="147"/>
      <c r="AA93" s="147"/>
      <c r="AB93" s="147"/>
      <c r="AC93" s="147"/>
      <c r="AD93" s="147"/>
      <c r="AE93" s="147"/>
      <c r="AF93" s="147"/>
      <c r="AG93" s="147" t="s">
        <v>180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54"/>
      <c r="B94" s="155"/>
      <c r="C94" s="184" t="s">
        <v>352</v>
      </c>
      <c r="D94" s="159"/>
      <c r="E94" s="160">
        <v>2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7"/>
      <c r="Z94" s="147"/>
      <c r="AA94" s="147"/>
      <c r="AB94" s="147"/>
      <c r="AC94" s="147"/>
      <c r="AD94" s="147"/>
      <c r="AE94" s="147"/>
      <c r="AF94" s="147"/>
      <c r="AG94" s="147" t="s">
        <v>133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74">
        <v>30</v>
      </c>
      <c r="B95" s="175" t="s">
        <v>353</v>
      </c>
      <c r="C95" s="185" t="s">
        <v>354</v>
      </c>
      <c r="D95" s="176" t="s">
        <v>171</v>
      </c>
      <c r="E95" s="177">
        <v>2</v>
      </c>
      <c r="F95" s="178"/>
      <c r="G95" s="179">
        <f>ROUND(E95*F95,2)</f>
        <v>0</v>
      </c>
      <c r="H95" s="158"/>
      <c r="I95" s="157">
        <f>ROUND(E95*H95,2)</f>
        <v>0</v>
      </c>
      <c r="J95" s="158"/>
      <c r="K95" s="157">
        <f>ROUND(E95*J95,2)</f>
        <v>0</v>
      </c>
      <c r="L95" s="157">
        <v>21</v>
      </c>
      <c r="M95" s="157">
        <f>G95*(1+L95/100)</f>
        <v>0</v>
      </c>
      <c r="N95" s="157">
        <v>0</v>
      </c>
      <c r="O95" s="157">
        <f>ROUND(E95*N95,2)</f>
        <v>0</v>
      </c>
      <c r="P95" s="157">
        <v>0</v>
      </c>
      <c r="Q95" s="157">
        <f>ROUND(E95*P95,2)</f>
        <v>0</v>
      </c>
      <c r="R95" s="157"/>
      <c r="S95" s="157" t="s">
        <v>155</v>
      </c>
      <c r="T95" s="157" t="s">
        <v>143</v>
      </c>
      <c r="U95" s="157">
        <v>0</v>
      </c>
      <c r="V95" s="157">
        <f>ROUND(E95*U95,2)</f>
        <v>0</v>
      </c>
      <c r="W95" s="157"/>
      <c r="X95" s="157" t="s">
        <v>179</v>
      </c>
      <c r="Y95" s="147"/>
      <c r="Z95" s="147"/>
      <c r="AA95" s="147"/>
      <c r="AB95" s="147"/>
      <c r="AC95" s="147"/>
      <c r="AD95" s="147"/>
      <c r="AE95" s="147"/>
      <c r="AF95" s="147"/>
      <c r="AG95" s="147" t="s">
        <v>180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x14ac:dyDescent="0.2">
      <c r="A96" s="162" t="s">
        <v>123</v>
      </c>
      <c r="B96" s="163" t="s">
        <v>71</v>
      </c>
      <c r="C96" s="182" t="s">
        <v>72</v>
      </c>
      <c r="D96" s="164"/>
      <c r="E96" s="165"/>
      <c r="F96" s="166"/>
      <c r="G96" s="167">
        <f>SUMIF(AG97:AG97,"&lt;&gt;NOR",G97:G97)</f>
        <v>0</v>
      </c>
      <c r="H96" s="161"/>
      <c r="I96" s="161">
        <f>SUM(I97:I97)</f>
        <v>0</v>
      </c>
      <c r="J96" s="161"/>
      <c r="K96" s="161">
        <f>SUM(K97:K97)</f>
        <v>0</v>
      </c>
      <c r="L96" s="161"/>
      <c r="M96" s="161">
        <f>SUM(M97:M97)</f>
        <v>0</v>
      </c>
      <c r="N96" s="161"/>
      <c r="O96" s="161">
        <f>SUM(O97:O97)</f>
        <v>0</v>
      </c>
      <c r="P96" s="161"/>
      <c r="Q96" s="161">
        <f>SUM(Q97:Q97)</f>
        <v>0</v>
      </c>
      <c r="R96" s="161"/>
      <c r="S96" s="161"/>
      <c r="T96" s="161"/>
      <c r="U96" s="161"/>
      <c r="V96" s="161">
        <f>SUM(V97:V97)</f>
        <v>4.6900000000000004</v>
      </c>
      <c r="W96" s="161"/>
      <c r="X96" s="161"/>
      <c r="AG96" t="s">
        <v>124</v>
      </c>
    </row>
    <row r="97" spans="1:60" outlineLevel="1" x14ac:dyDescent="0.2">
      <c r="A97" s="174">
        <v>31</v>
      </c>
      <c r="B97" s="175" t="s">
        <v>224</v>
      </c>
      <c r="C97" s="185" t="s">
        <v>225</v>
      </c>
      <c r="D97" s="176" t="s">
        <v>226</v>
      </c>
      <c r="E97" s="177">
        <v>2.4775499999999999</v>
      </c>
      <c r="F97" s="178"/>
      <c r="G97" s="179">
        <f>ROUND(E97*F97,2)</f>
        <v>0</v>
      </c>
      <c r="H97" s="158"/>
      <c r="I97" s="157">
        <f>ROUND(E97*H97,2)</f>
        <v>0</v>
      </c>
      <c r="J97" s="158"/>
      <c r="K97" s="157">
        <f>ROUND(E97*J97,2)</f>
        <v>0</v>
      </c>
      <c r="L97" s="157">
        <v>21</v>
      </c>
      <c r="M97" s="157">
        <f>G97*(1+L97/100)</f>
        <v>0</v>
      </c>
      <c r="N97" s="157">
        <v>0</v>
      </c>
      <c r="O97" s="157">
        <f>ROUND(E97*N97,2)</f>
        <v>0</v>
      </c>
      <c r="P97" s="157">
        <v>0</v>
      </c>
      <c r="Q97" s="157">
        <f>ROUND(E97*P97,2)</f>
        <v>0</v>
      </c>
      <c r="R97" s="157"/>
      <c r="S97" s="157" t="s">
        <v>128</v>
      </c>
      <c r="T97" s="157" t="s">
        <v>129</v>
      </c>
      <c r="U97" s="157">
        <v>1.8919999999999999</v>
      </c>
      <c r="V97" s="157">
        <f>ROUND(E97*U97,2)</f>
        <v>4.6900000000000004</v>
      </c>
      <c r="W97" s="157"/>
      <c r="X97" s="157" t="s">
        <v>227</v>
      </c>
      <c r="Y97" s="147"/>
      <c r="Z97" s="147"/>
      <c r="AA97" s="147"/>
      <c r="AB97" s="147"/>
      <c r="AC97" s="147"/>
      <c r="AD97" s="147"/>
      <c r="AE97" s="147"/>
      <c r="AF97" s="147"/>
      <c r="AG97" s="147" t="s">
        <v>228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x14ac:dyDescent="0.2">
      <c r="A98" s="162" t="s">
        <v>123</v>
      </c>
      <c r="B98" s="163" t="s">
        <v>79</v>
      </c>
      <c r="C98" s="182" t="s">
        <v>80</v>
      </c>
      <c r="D98" s="164"/>
      <c r="E98" s="165"/>
      <c r="F98" s="166"/>
      <c r="G98" s="167">
        <f>SUMIF(AG99:AG108,"&lt;&gt;NOR",G99:G108)</f>
        <v>0</v>
      </c>
      <c r="H98" s="161"/>
      <c r="I98" s="161">
        <f>SUM(I99:I108)</f>
        <v>0</v>
      </c>
      <c r="J98" s="161"/>
      <c r="K98" s="161">
        <f>SUM(K99:K108)</f>
        <v>0</v>
      </c>
      <c r="L98" s="161"/>
      <c r="M98" s="161">
        <f>SUM(M99:M108)</f>
        <v>0</v>
      </c>
      <c r="N98" s="161"/>
      <c r="O98" s="161">
        <f>SUM(O99:O108)</f>
        <v>0.11</v>
      </c>
      <c r="P98" s="161"/>
      <c r="Q98" s="161">
        <f>SUM(Q99:Q108)</f>
        <v>0</v>
      </c>
      <c r="R98" s="161"/>
      <c r="S98" s="161"/>
      <c r="T98" s="161"/>
      <c r="U98" s="161"/>
      <c r="V98" s="161">
        <f>SUM(V99:V108)</f>
        <v>8.73</v>
      </c>
      <c r="W98" s="161"/>
      <c r="X98" s="161"/>
      <c r="AG98" t="s">
        <v>124</v>
      </c>
    </row>
    <row r="99" spans="1:60" outlineLevel="1" x14ac:dyDescent="0.2">
      <c r="A99" s="168">
        <v>32</v>
      </c>
      <c r="B99" s="169" t="s">
        <v>355</v>
      </c>
      <c r="C99" s="183" t="s">
        <v>356</v>
      </c>
      <c r="D99" s="170" t="s">
        <v>151</v>
      </c>
      <c r="E99" s="171">
        <v>2</v>
      </c>
      <c r="F99" s="172"/>
      <c r="G99" s="173">
        <f>ROUND(E99*F99,2)</f>
        <v>0</v>
      </c>
      <c r="H99" s="158"/>
      <c r="I99" s="157">
        <f>ROUND(E99*H99,2)</f>
        <v>0</v>
      </c>
      <c r="J99" s="158"/>
      <c r="K99" s="157">
        <f>ROUND(E99*J99,2)</f>
        <v>0</v>
      </c>
      <c r="L99" s="157">
        <v>21</v>
      </c>
      <c r="M99" s="157">
        <f>G99*(1+L99/100)</f>
        <v>0</v>
      </c>
      <c r="N99" s="157">
        <v>0</v>
      </c>
      <c r="O99" s="157">
        <f>ROUND(E99*N99,2)</f>
        <v>0</v>
      </c>
      <c r="P99" s="157">
        <v>0</v>
      </c>
      <c r="Q99" s="157">
        <f>ROUND(E99*P99,2)</f>
        <v>0</v>
      </c>
      <c r="R99" s="157"/>
      <c r="S99" s="157" t="s">
        <v>128</v>
      </c>
      <c r="T99" s="157" t="s">
        <v>129</v>
      </c>
      <c r="U99" s="157">
        <v>2.4500000000000002</v>
      </c>
      <c r="V99" s="157">
        <f>ROUND(E99*U99,2)</f>
        <v>4.9000000000000004</v>
      </c>
      <c r="W99" s="157"/>
      <c r="X99" s="157" t="s">
        <v>130</v>
      </c>
      <c r="Y99" s="147"/>
      <c r="Z99" s="147"/>
      <c r="AA99" s="147"/>
      <c r="AB99" s="147"/>
      <c r="AC99" s="147"/>
      <c r="AD99" s="147"/>
      <c r="AE99" s="147"/>
      <c r="AF99" s="147"/>
      <c r="AG99" s="147" t="s">
        <v>131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54"/>
      <c r="B100" s="155"/>
      <c r="C100" s="184" t="s">
        <v>357</v>
      </c>
      <c r="D100" s="159"/>
      <c r="E100" s="160">
        <v>2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133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68">
        <v>33</v>
      </c>
      <c r="B101" s="169" t="s">
        <v>233</v>
      </c>
      <c r="C101" s="183" t="s">
        <v>234</v>
      </c>
      <c r="D101" s="170" t="s">
        <v>151</v>
      </c>
      <c r="E101" s="171">
        <v>3</v>
      </c>
      <c r="F101" s="172"/>
      <c r="G101" s="173">
        <f>ROUND(E101*F101,2)</f>
        <v>0</v>
      </c>
      <c r="H101" s="158"/>
      <c r="I101" s="157">
        <f>ROUND(E101*H101,2)</f>
        <v>0</v>
      </c>
      <c r="J101" s="158"/>
      <c r="K101" s="157">
        <f>ROUND(E101*J101,2)</f>
        <v>0</v>
      </c>
      <c r="L101" s="157">
        <v>21</v>
      </c>
      <c r="M101" s="157">
        <f>G101*(1+L101/100)</f>
        <v>0</v>
      </c>
      <c r="N101" s="157">
        <v>0</v>
      </c>
      <c r="O101" s="157">
        <f>ROUND(E101*N101,2)</f>
        <v>0</v>
      </c>
      <c r="P101" s="157">
        <v>0</v>
      </c>
      <c r="Q101" s="157">
        <f>ROUND(E101*P101,2)</f>
        <v>0</v>
      </c>
      <c r="R101" s="157"/>
      <c r="S101" s="157" t="s">
        <v>128</v>
      </c>
      <c r="T101" s="157" t="s">
        <v>129</v>
      </c>
      <c r="U101" s="157">
        <v>0.77500000000000002</v>
      </c>
      <c r="V101" s="157">
        <f>ROUND(E101*U101,2)</f>
        <v>2.33</v>
      </c>
      <c r="W101" s="157"/>
      <c r="X101" s="157" t="s">
        <v>130</v>
      </c>
      <c r="Y101" s="147"/>
      <c r="Z101" s="147"/>
      <c r="AA101" s="147"/>
      <c r="AB101" s="147"/>
      <c r="AC101" s="147"/>
      <c r="AD101" s="147"/>
      <c r="AE101" s="147"/>
      <c r="AF101" s="147"/>
      <c r="AG101" s="147" t="s">
        <v>231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outlineLevel="1" x14ac:dyDescent="0.2">
      <c r="A102" s="154"/>
      <c r="B102" s="155"/>
      <c r="C102" s="184" t="s">
        <v>358</v>
      </c>
      <c r="D102" s="159"/>
      <c r="E102" s="160">
        <v>1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7"/>
      <c r="Z102" s="147"/>
      <c r="AA102" s="147"/>
      <c r="AB102" s="147"/>
      <c r="AC102" s="147"/>
      <c r="AD102" s="147"/>
      <c r="AE102" s="147"/>
      <c r="AF102" s="147"/>
      <c r="AG102" s="147" t="s">
        <v>133</v>
      </c>
      <c r="AH102" s="147">
        <v>0</v>
      </c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/>
      <c r="B103" s="155"/>
      <c r="C103" s="184" t="s">
        <v>357</v>
      </c>
      <c r="D103" s="159"/>
      <c r="E103" s="160">
        <v>2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133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33.75" outlineLevel="1" x14ac:dyDescent="0.2">
      <c r="A104" s="168">
        <v>34</v>
      </c>
      <c r="B104" s="169" t="s">
        <v>235</v>
      </c>
      <c r="C104" s="183" t="s">
        <v>236</v>
      </c>
      <c r="D104" s="170" t="s">
        <v>151</v>
      </c>
      <c r="E104" s="171">
        <v>1</v>
      </c>
      <c r="F104" s="172"/>
      <c r="G104" s="173">
        <f>ROUND(E104*F104,2)</f>
        <v>0</v>
      </c>
      <c r="H104" s="158"/>
      <c r="I104" s="157">
        <f>ROUND(E104*H104,2)</f>
        <v>0</v>
      </c>
      <c r="J104" s="158"/>
      <c r="K104" s="157">
        <f>ROUND(E104*J104,2)</f>
        <v>0</v>
      </c>
      <c r="L104" s="157">
        <v>21</v>
      </c>
      <c r="M104" s="157">
        <f>G104*(1+L104/100)</f>
        <v>0</v>
      </c>
      <c r="N104" s="157">
        <v>0.105</v>
      </c>
      <c r="O104" s="157">
        <f>ROUND(E104*N104,2)</f>
        <v>0.11</v>
      </c>
      <c r="P104" s="157">
        <v>0</v>
      </c>
      <c r="Q104" s="157">
        <f>ROUND(E104*P104,2)</f>
        <v>0</v>
      </c>
      <c r="R104" s="157"/>
      <c r="S104" s="157" t="s">
        <v>128</v>
      </c>
      <c r="T104" s="157" t="s">
        <v>143</v>
      </c>
      <c r="U104" s="157">
        <v>0</v>
      </c>
      <c r="V104" s="157">
        <f>ROUND(E104*U104,2)</f>
        <v>0</v>
      </c>
      <c r="W104" s="157"/>
      <c r="X104" s="157" t="s">
        <v>179</v>
      </c>
      <c r="Y104" s="147"/>
      <c r="Z104" s="147"/>
      <c r="AA104" s="147"/>
      <c r="AB104" s="147"/>
      <c r="AC104" s="147"/>
      <c r="AD104" s="147"/>
      <c r="AE104" s="147"/>
      <c r="AF104" s="147"/>
      <c r="AG104" s="147" t="s">
        <v>359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184" t="s">
        <v>360</v>
      </c>
      <c r="D105" s="159"/>
      <c r="E105" s="160">
        <v>1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133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22.5" outlineLevel="1" x14ac:dyDescent="0.2">
      <c r="A106" s="168">
        <v>35</v>
      </c>
      <c r="B106" s="169" t="s">
        <v>229</v>
      </c>
      <c r="C106" s="183" t="s">
        <v>361</v>
      </c>
      <c r="D106" s="170" t="s">
        <v>151</v>
      </c>
      <c r="E106" s="171">
        <v>1</v>
      </c>
      <c r="F106" s="172"/>
      <c r="G106" s="173">
        <f>ROUND(E106*F106,2)</f>
        <v>0</v>
      </c>
      <c r="H106" s="158"/>
      <c r="I106" s="157">
        <f>ROUND(E106*H106,2)</f>
        <v>0</v>
      </c>
      <c r="J106" s="158"/>
      <c r="K106" s="157">
        <f>ROUND(E106*J106,2)</f>
        <v>0</v>
      </c>
      <c r="L106" s="157">
        <v>21</v>
      </c>
      <c r="M106" s="157">
        <f>G106*(1+L106/100)</f>
        <v>0</v>
      </c>
      <c r="N106" s="157">
        <v>0</v>
      </c>
      <c r="O106" s="157">
        <f>ROUND(E106*N106,2)</f>
        <v>0</v>
      </c>
      <c r="P106" s="157">
        <v>0</v>
      </c>
      <c r="Q106" s="157">
        <f>ROUND(E106*P106,2)</f>
        <v>0</v>
      </c>
      <c r="R106" s="157"/>
      <c r="S106" s="157" t="s">
        <v>128</v>
      </c>
      <c r="T106" s="157" t="s">
        <v>143</v>
      </c>
      <c r="U106" s="157">
        <v>1.5</v>
      </c>
      <c r="V106" s="157">
        <f>ROUND(E106*U106,2)</f>
        <v>1.5</v>
      </c>
      <c r="W106" s="157"/>
      <c r="X106" s="157" t="s">
        <v>179</v>
      </c>
      <c r="Y106" s="147"/>
      <c r="Z106" s="147"/>
      <c r="AA106" s="147"/>
      <c r="AB106" s="147"/>
      <c r="AC106" s="147"/>
      <c r="AD106" s="147"/>
      <c r="AE106" s="147"/>
      <c r="AF106" s="147"/>
      <c r="AG106" s="147" t="s">
        <v>180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184" t="s">
        <v>362</v>
      </c>
      <c r="D107" s="159"/>
      <c r="E107" s="160">
        <v>1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133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>
        <v>36</v>
      </c>
      <c r="B108" s="155" t="s">
        <v>239</v>
      </c>
      <c r="C108" s="186" t="s">
        <v>240</v>
      </c>
      <c r="D108" s="156" t="s">
        <v>0</v>
      </c>
      <c r="E108" s="180"/>
      <c r="F108" s="158"/>
      <c r="G108" s="157">
        <f>ROUND(E108*F108,2)</f>
        <v>0</v>
      </c>
      <c r="H108" s="158"/>
      <c r="I108" s="157">
        <f>ROUND(E108*H108,2)</f>
        <v>0</v>
      </c>
      <c r="J108" s="158"/>
      <c r="K108" s="157">
        <f>ROUND(E108*J108,2)</f>
        <v>0</v>
      </c>
      <c r="L108" s="157">
        <v>21</v>
      </c>
      <c r="M108" s="157">
        <f>G108*(1+L108/100)</f>
        <v>0</v>
      </c>
      <c r="N108" s="157">
        <v>0</v>
      </c>
      <c r="O108" s="157">
        <f>ROUND(E108*N108,2)</f>
        <v>0</v>
      </c>
      <c r="P108" s="157">
        <v>0</v>
      </c>
      <c r="Q108" s="157">
        <f>ROUND(E108*P108,2)</f>
        <v>0</v>
      </c>
      <c r="R108" s="157"/>
      <c r="S108" s="157" t="s">
        <v>128</v>
      </c>
      <c r="T108" s="157" t="s">
        <v>129</v>
      </c>
      <c r="U108" s="157">
        <v>0</v>
      </c>
      <c r="V108" s="157">
        <f>ROUND(E108*U108,2)</f>
        <v>0</v>
      </c>
      <c r="W108" s="157"/>
      <c r="X108" s="157" t="s">
        <v>227</v>
      </c>
      <c r="Y108" s="147"/>
      <c r="Z108" s="147"/>
      <c r="AA108" s="147"/>
      <c r="AB108" s="147"/>
      <c r="AC108" s="147"/>
      <c r="AD108" s="147"/>
      <c r="AE108" s="147"/>
      <c r="AF108" s="147"/>
      <c r="AG108" s="147" t="s">
        <v>228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x14ac:dyDescent="0.2">
      <c r="A109" s="162" t="s">
        <v>123</v>
      </c>
      <c r="B109" s="163" t="s">
        <v>81</v>
      </c>
      <c r="C109" s="182" t="s">
        <v>82</v>
      </c>
      <c r="D109" s="164"/>
      <c r="E109" s="165"/>
      <c r="F109" s="166"/>
      <c r="G109" s="167">
        <f>SUMIF(AG110:AG113,"&lt;&gt;NOR",G110:G113)</f>
        <v>0</v>
      </c>
      <c r="H109" s="161"/>
      <c r="I109" s="161">
        <f>SUM(I110:I113)</f>
        <v>0</v>
      </c>
      <c r="J109" s="161"/>
      <c r="K109" s="161">
        <f>SUM(K110:K113)</f>
        <v>0</v>
      </c>
      <c r="L109" s="161"/>
      <c r="M109" s="161">
        <f>SUM(M110:M113)</f>
        <v>0</v>
      </c>
      <c r="N109" s="161"/>
      <c r="O109" s="161">
        <f>SUM(O110:O113)</f>
        <v>0</v>
      </c>
      <c r="P109" s="161"/>
      <c r="Q109" s="161">
        <f>SUM(Q110:Q113)</f>
        <v>0</v>
      </c>
      <c r="R109" s="161"/>
      <c r="S109" s="161"/>
      <c r="T109" s="161"/>
      <c r="U109" s="161"/>
      <c r="V109" s="161">
        <f>SUM(V110:V113)</f>
        <v>0</v>
      </c>
      <c r="W109" s="161"/>
      <c r="X109" s="161"/>
      <c r="AG109" t="s">
        <v>124</v>
      </c>
    </row>
    <row r="110" spans="1:60" ht="33.75" outlineLevel="1" x14ac:dyDescent="0.2">
      <c r="A110" s="168">
        <v>37</v>
      </c>
      <c r="B110" s="169" t="s">
        <v>363</v>
      </c>
      <c r="C110" s="183" t="s">
        <v>364</v>
      </c>
      <c r="D110" s="170" t="s">
        <v>365</v>
      </c>
      <c r="E110" s="171">
        <v>501.09500000000003</v>
      </c>
      <c r="F110" s="172"/>
      <c r="G110" s="173">
        <f>ROUND(E110*F110,2)</f>
        <v>0</v>
      </c>
      <c r="H110" s="158"/>
      <c r="I110" s="157">
        <f>ROUND(E110*H110,2)</f>
        <v>0</v>
      </c>
      <c r="J110" s="158"/>
      <c r="K110" s="157">
        <f>ROUND(E110*J110,2)</f>
        <v>0</v>
      </c>
      <c r="L110" s="157">
        <v>21</v>
      </c>
      <c r="M110" s="157">
        <f>G110*(1+L110/100)</f>
        <v>0</v>
      </c>
      <c r="N110" s="157">
        <v>0</v>
      </c>
      <c r="O110" s="157">
        <f>ROUND(E110*N110,2)</f>
        <v>0</v>
      </c>
      <c r="P110" s="157">
        <v>0</v>
      </c>
      <c r="Q110" s="157">
        <f>ROUND(E110*P110,2)</f>
        <v>0</v>
      </c>
      <c r="R110" s="157"/>
      <c r="S110" s="157" t="s">
        <v>155</v>
      </c>
      <c r="T110" s="157" t="s">
        <v>143</v>
      </c>
      <c r="U110" s="157">
        <v>0</v>
      </c>
      <c r="V110" s="157">
        <f>ROUND(E110*U110,2)</f>
        <v>0</v>
      </c>
      <c r="W110" s="157"/>
      <c r="X110" s="157" t="s">
        <v>130</v>
      </c>
      <c r="Y110" s="147"/>
      <c r="Z110" s="147"/>
      <c r="AA110" s="147"/>
      <c r="AB110" s="147"/>
      <c r="AC110" s="147"/>
      <c r="AD110" s="147"/>
      <c r="AE110" s="147"/>
      <c r="AF110" s="147"/>
      <c r="AG110" s="147" t="s">
        <v>131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54"/>
      <c r="B111" s="155"/>
      <c r="C111" s="184" t="s">
        <v>366</v>
      </c>
      <c r="D111" s="159"/>
      <c r="E111" s="160">
        <v>250.54750000000001</v>
      </c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7"/>
      <c r="Z111" s="147"/>
      <c r="AA111" s="147"/>
      <c r="AB111" s="147"/>
      <c r="AC111" s="147"/>
      <c r="AD111" s="147"/>
      <c r="AE111" s="147"/>
      <c r="AF111" s="147"/>
      <c r="AG111" s="147" t="s">
        <v>133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184" t="s">
        <v>367</v>
      </c>
      <c r="D112" s="159"/>
      <c r="E112" s="160">
        <v>250.54750000000001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133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54">
        <v>38</v>
      </c>
      <c r="B113" s="155" t="s">
        <v>368</v>
      </c>
      <c r="C113" s="186" t="s">
        <v>369</v>
      </c>
      <c r="D113" s="156" t="s">
        <v>0</v>
      </c>
      <c r="E113" s="180"/>
      <c r="F113" s="158"/>
      <c r="G113" s="157">
        <f>ROUND(E113*F113,2)</f>
        <v>0</v>
      </c>
      <c r="H113" s="158"/>
      <c r="I113" s="157">
        <f>ROUND(E113*H113,2)</f>
        <v>0</v>
      </c>
      <c r="J113" s="158"/>
      <c r="K113" s="157">
        <f>ROUND(E113*J113,2)</f>
        <v>0</v>
      </c>
      <c r="L113" s="157">
        <v>21</v>
      </c>
      <c r="M113" s="157">
        <f>G113*(1+L113/100)</f>
        <v>0</v>
      </c>
      <c r="N113" s="157">
        <v>0</v>
      </c>
      <c r="O113" s="157">
        <f>ROUND(E113*N113,2)</f>
        <v>0</v>
      </c>
      <c r="P113" s="157">
        <v>0</v>
      </c>
      <c r="Q113" s="157">
        <f>ROUND(E113*P113,2)</f>
        <v>0</v>
      </c>
      <c r="R113" s="157"/>
      <c r="S113" s="157" t="s">
        <v>128</v>
      </c>
      <c r="T113" s="157" t="s">
        <v>129</v>
      </c>
      <c r="U113" s="157">
        <v>0</v>
      </c>
      <c r="V113" s="157">
        <f>ROUND(E113*U113,2)</f>
        <v>0</v>
      </c>
      <c r="W113" s="157"/>
      <c r="X113" s="157" t="s">
        <v>227</v>
      </c>
      <c r="Y113" s="147"/>
      <c r="Z113" s="147"/>
      <c r="AA113" s="147"/>
      <c r="AB113" s="147"/>
      <c r="AC113" s="147"/>
      <c r="AD113" s="147"/>
      <c r="AE113" s="147"/>
      <c r="AF113" s="147"/>
      <c r="AG113" s="147" t="s">
        <v>228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x14ac:dyDescent="0.2">
      <c r="A114" s="162" t="s">
        <v>123</v>
      </c>
      <c r="B114" s="163" t="s">
        <v>83</v>
      </c>
      <c r="C114" s="182" t="s">
        <v>84</v>
      </c>
      <c r="D114" s="164"/>
      <c r="E114" s="165"/>
      <c r="F114" s="166"/>
      <c r="G114" s="167">
        <f>SUMIF(AG115:AG137,"&lt;&gt;NOR",G115:G137)</f>
        <v>0</v>
      </c>
      <c r="H114" s="161"/>
      <c r="I114" s="161">
        <f>SUM(I115:I137)</f>
        <v>0</v>
      </c>
      <c r="J114" s="161"/>
      <c r="K114" s="161">
        <f>SUM(K115:K137)</f>
        <v>0</v>
      </c>
      <c r="L114" s="161"/>
      <c r="M114" s="161">
        <f>SUM(M115:M137)</f>
        <v>0</v>
      </c>
      <c r="N114" s="161"/>
      <c r="O114" s="161">
        <f>SUM(O115:O137)</f>
        <v>0.18000000000000002</v>
      </c>
      <c r="P114" s="161"/>
      <c r="Q114" s="161">
        <f>SUM(Q115:Q137)</f>
        <v>0</v>
      </c>
      <c r="R114" s="161"/>
      <c r="S114" s="161"/>
      <c r="T114" s="161"/>
      <c r="U114" s="161"/>
      <c r="V114" s="161">
        <f>SUM(V115:V137)</f>
        <v>43.19</v>
      </c>
      <c r="W114" s="161"/>
      <c r="X114" s="161"/>
      <c r="AG114" t="s">
        <v>124</v>
      </c>
    </row>
    <row r="115" spans="1:60" ht="22.5" outlineLevel="1" x14ac:dyDescent="0.2">
      <c r="A115" s="168">
        <v>39</v>
      </c>
      <c r="B115" s="169" t="s">
        <v>241</v>
      </c>
      <c r="C115" s="183" t="s">
        <v>242</v>
      </c>
      <c r="D115" s="170" t="s">
        <v>127</v>
      </c>
      <c r="E115" s="171">
        <v>51</v>
      </c>
      <c r="F115" s="172"/>
      <c r="G115" s="173">
        <f>ROUND(E115*F115,2)</f>
        <v>0</v>
      </c>
      <c r="H115" s="158"/>
      <c r="I115" s="157">
        <f>ROUND(E115*H115,2)</f>
        <v>0</v>
      </c>
      <c r="J115" s="158"/>
      <c r="K115" s="157">
        <f>ROUND(E115*J115,2)</f>
        <v>0</v>
      </c>
      <c r="L115" s="157">
        <v>21</v>
      </c>
      <c r="M115" s="157">
        <f>G115*(1+L115/100)</f>
        <v>0</v>
      </c>
      <c r="N115" s="157">
        <v>0</v>
      </c>
      <c r="O115" s="157">
        <f>ROUND(E115*N115,2)</f>
        <v>0</v>
      </c>
      <c r="P115" s="157">
        <v>0</v>
      </c>
      <c r="Q115" s="157">
        <f>ROUND(E115*P115,2)</f>
        <v>0</v>
      </c>
      <c r="R115" s="157"/>
      <c r="S115" s="157" t="s">
        <v>128</v>
      </c>
      <c r="T115" s="157" t="s">
        <v>129</v>
      </c>
      <c r="U115" s="157">
        <v>0.02</v>
      </c>
      <c r="V115" s="157">
        <f>ROUND(E115*U115,2)</f>
        <v>1.02</v>
      </c>
      <c r="W115" s="157"/>
      <c r="X115" s="157" t="s">
        <v>130</v>
      </c>
      <c r="Y115" s="147"/>
      <c r="Z115" s="147"/>
      <c r="AA115" s="147"/>
      <c r="AB115" s="147"/>
      <c r="AC115" s="147"/>
      <c r="AD115" s="147"/>
      <c r="AE115" s="147"/>
      <c r="AF115" s="147"/>
      <c r="AG115" s="147" t="s">
        <v>131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54"/>
      <c r="B116" s="155"/>
      <c r="C116" s="184" t="s">
        <v>326</v>
      </c>
      <c r="D116" s="159"/>
      <c r="E116" s="160">
        <v>22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7"/>
      <c r="Z116" s="147"/>
      <c r="AA116" s="147"/>
      <c r="AB116" s="147"/>
      <c r="AC116" s="147"/>
      <c r="AD116" s="147"/>
      <c r="AE116" s="147"/>
      <c r="AF116" s="147"/>
      <c r="AG116" s="147" t="s">
        <v>133</v>
      </c>
      <c r="AH116" s="147">
        <v>0</v>
      </c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54"/>
      <c r="B117" s="155"/>
      <c r="C117" s="184" t="s">
        <v>327</v>
      </c>
      <c r="D117" s="159"/>
      <c r="E117" s="160">
        <v>2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7"/>
      <c r="Z117" s="147"/>
      <c r="AA117" s="147"/>
      <c r="AB117" s="147"/>
      <c r="AC117" s="147"/>
      <c r="AD117" s="147"/>
      <c r="AE117" s="147"/>
      <c r="AF117" s="147"/>
      <c r="AG117" s="147" t="s">
        <v>133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54"/>
      <c r="B118" s="155"/>
      <c r="C118" s="184" t="s">
        <v>328</v>
      </c>
      <c r="D118" s="159"/>
      <c r="E118" s="160">
        <v>27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7"/>
      <c r="Z118" s="147"/>
      <c r="AA118" s="147"/>
      <c r="AB118" s="147"/>
      <c r="AC118" s="147"/>
      <c r="AD118" s="147"/>
      <c r="AE118" s="147"/>
      <c r="AF118" s="147"/>
      <c r="AG118" s="147" t="s">
        <v>133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68">
        <v>40</v>
      </c>
      <c r="B119" s="169" t="s">
        <v>243</v>
      </c>
      <c r="C119" s="183" t="s">
        <v>244</v>
      </c>
      <c r="D119" s="170" t="s">
        <v>127</v>
      </c>
      <c r="E119" s="171">
        <v>51</v>
      </c>
      <c r="F119" s="172"/>
      <c r="G119" s="173">
        <f>ROUND(E119*F119,2)</f>
        <v>0</v>
      </c>
      <c r="H119" s="158"/>
      <c r="I119" s="157">
        <f>ROUND(E119*H119,2)</f>
        <v>0</v>
      </c>
      <c r="J119" s="158"/>
      <c r="K119" s="157">
        <f>ROUND(E119*J119,2)</f>
        <v>0</v>
      </c>
      <c r="L119" s="157">
        <v>21</v>
      </c>
      <c r="M119" s="157">
        <f>G119*(1+L119/100)</f>
        <v>0</v>
      </c>
      <c r="N119" s="157">
        <v>0</v>
      </c>
      <c r="O119" s="157">
        <f>ROUND(E119*N119,2)</f>
        <v>0</v>
      </c>
      <c r="P119" s="157">
        <v>0</v>
      </c>
      <c r="Q119" s="157">
        <f>ROUND(E119*P119,2)</f>
        <v>0</v>
      </c>
      <c r="R119" s="157"/>
      <c r="S119" s="157" t="s">
        <v>128</v>
      </c>
      <c r="T119" s="157" t="s">
        <v>129</v>
      </c>
      <c r="U119" s="157">
        <v>0.05</v>
      </c>
      <c r="V119" s="157">
        <f>ROUND(E119*U119,2)</f>
        <v>2.5499999999999998</v>
      </c>
      <c r="W119" s="157"/>
      <c r="X119" s="157" t="s">
        <v>130</v>
      </c>
      <c r="Y119" s="147"/>
      <c r="Z119" s="147"/>
      <c r="AA119" s="147"/>
      <c r="AB119" s="147"/>
      <c r="AC119" s="147"/>
      <c r="AD119" s="147"/>
      <c r="AE119" s="147"/>
      <c r="AF119" s="147"/>
      <c r="AG119" s="147" t="s">
        <v>131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184" t="s">
        <v>326</v>
      </c>
      <c r="D120" s="159"/>
      <c r="E120" s="160">
        <v>22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133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54"/>
      <c r="B121" s="155"/>
      <c r="C121" s="184" t="s">
        <v>327</v>
      </c>
      <c r="D121" s="159"/>
      <c r="E121" s="160">
        <v>2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7"/>
      <c r="Z121" s="147"/>
      <c r="AA121" s="147"/>
      <c r="AB121" s="147"/>
      <c r="AC121" s="147"/>
      <c r="AD121" s="147"/>
      <c r="AE121" s="147"/>
      <c r="AF121" s="147"/>
      <c r="AG121" s="147" t="s">
        <v>133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184" t="s">
        <v>328</v>
      </c>
      <c r="D122" s="159"/>
      <c r="E122" s="160">
        <v>27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133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ht="22.5" outlineLevel="1" x14ac:dyDescent="0.2">
      <c r="A123" s="168">
        <v>41</v>
      </c>
      <c r="B123" s="169" t="s">
        <v>245</v>
      </c>
      <c r="C123" s="183" t="s">
        <v>246</v>
      </c>
      <c r="D123" s="170" t="s">
        <v>193</v>
      </c>
      <c r="E123" s="171">
        <v>47</v>
      </c>
      <c r="F123" s="172"/>
      <c r="G123" s="173">
        <f>ROUND(E123*F123,2)</f>
        <v>0</v>
      </c>
      <c r="H123" s="158"/>
      <c r="I123" s="157">
        <f>ROUND(E123*H123,2)</f>
        <v>0</v>
      </c>
      <c r="J123" s="158"/>
      <c r="K123" s="157">
        <f>ROUND(E123*J123,2)</f>
        <v>0</v>
      </c>
      <c r="L123" s="157">
        <v>21</v>
      </c>
      <c r="M123" s="157">
        <f>G123*(1+L123/100)</f>
        <v>0</v>
      </c>
      <c r="N123" s="157">
        <v>2.0000000000000002E-5</v>
      </c>
      <c r="O123" s="157">
        <f>ROUND(E123*N123,2)</f>
        <v>0</v>
      </c>
      <c r="P123" s="157">
        <v>0</v>
      </c>
      <c r="Q123" s="157">
        <f>ROUND(E123*P123,2)</f>
        <v>0</v>
      </c>
      <c r="R123" s="157"/>
      <c r="S123" s="157" t="s">
        <v>128</v>
      </c>
      <c r="T123" s="157" t="s">
        <v>129</v>
      </c>
      <c r="U123" s="157">
        <v>7.0000000000000007E-2</v>
      </c>
      <c r="V123" s="157">
        <f>ROUND(E123*U123,2)</f>
        <v>3.29</v>
      </c>
      <c r="W123" s="157"/>
      <c r="X123" s="157" t="s">
        <v>130</v>
      </c>
      <c r="Y123" s="147"/>
      <c r="Z123" s="147"/>
      <c r="AA123" s="147"/>
      <c r="AB123" s="147"/>
      <c r="AC123" s="147"/>
      <c r="AD123" s="147"/>
      <c r="AE123" s="147"/>
      <c r="AF123" s="147"/>
      <c r="AG123" s="147" t="s">
        <v>131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54"/>
      <c r="B124" s="155"/>
      <c r="C124" s="184" t="s">
        <v>370</v>
      </c>
      <c r="D124" s="159"/>
      <c r="E124" s="160">
        <v>20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133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184" t="s">
        <v>371</v>
      </c>
      <c r="D125" s="159"/>
      <c r="E125" s="160">
        <v>4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133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54"/>
      <c r="B126" s="155"/>
      <c r="C126" s="184" t="s">
        <v>372</v>
      </c>
      <c r="D126" s="159"/>
      <c r="E126" s="160">
        <v>23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133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ht="22.5" outlineLevel="1" x14ac:dyDescent="0.2">
      <c r="A127" s="168">
        <v>42</v>
      </c>
      <c r="B127" s="169" t="s">
        <v>247</v>
      </c>
      <c r="C127" s="183" t="s">
        <v>248</v>
      </c>
      <c r="D127" s="170" t="s">
        <v>127</v>
      </c>
      <c r="E127" s="171">
        <v>51</v>
      </c>
      <c r="F127" s="172"/>
      <c r="G127" s="173">
        <f>ROUND(E127*F127,2)</f>
        <v>0</v>
      </c>
      <c r="H127" s="158"/>
      <c r="I127" s="157">
        <f>ROUND(E127*H127,2)</f>
        <v>0</v>
      </c>
      <c r="J127" s="158"/>
      <c r="K127" s="157">
        <f>ROUND(E127*J127,2)</f>
        <v>0</v>
      </c>
      <c r="L127" s="157">
        <v>21</v>
      </c>
      <c r="M127" s="157">
        <f>G127*(1+L127/100)</f>
        <v>0</v>
      </c>
      <c r="N127" s="157">
        <v>3.32E-3</v>
      </c>
      <c r="O127" s="157">
        <f>ROUND(E127*N127,2)</f>
        <v>0.17</v>
      </c>
      <c r="P127" s="157">
        <v>0</v>
      </c>
      <c r="Q127" s="157">
        <f>ROUND(E127*P127,2)</f>
        <v>0</v>
      </c>
      <c r="R127" s="157"/>
      <c r="S127" s="157" t="s">
        <v>128</v>
      </c>
      <c r="T127" s="157" t="s">
        <v>129</v>
      </c>
      <c r="U127" s="157">
        <v>0.68</v>
      </c>
      <c r="V127" s="157">
        <f>ROUND(E127*U127,2)</f>
        <v>34.68</v>
      </c>
      <c r="W127" s="157"/>
      <c r="X127" s="157" t="s">
        <v>130</v>
      </c>
      <c r="Y127" s="147"/>
      <c r="Z127" s="147"/>
      <c r="AA127" s="147"/>
      <c r="AB127" s="147"/>
      <c r="AC127" s="147"/>
      <c r="AD127" s="147"/>
      <c r="AE127" s="147"/>
      <c r="AF127" s="147"/>
      <c r="AG127" s="147" t="s">
        <v>131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54"/>
      <c r="B128" s="155"/>
      <c r="C128" s="184" t="s">
        <v>326</v>
      </c>
      <c r="D128" s="159"/>
      <c r="E128" s="160">
        <v>22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133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84" t="s">
        <v>327</v>
      </c>
      <c r="D129" s="159"/>
      <c r="E129" s="160">
        <v>2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133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54"/>
      <c r="B130" s="155"/>
      <c r="C130" s="184" t="s">
        <v>328</v>
      </c>
      <c r="D130" s="159"/>
      <c r="E130" s="160">
        <v>27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133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ht="33.75" outlineLevel="1" x14ac:dyDescent="0.2">
      <c r="A131" s="168">
        <v>43</v>
      </c>
      <c r="B131" s="169" t="s">
        <v>249</v>
      </c>
      <c r="C131" s="183" t="s">
        <v>250</v>
      </c>
      <c r="D131" s="170" t="s">
        <v>193</v>
      </c>
      <c r="E131" s="171">
        <v>5.9</v>
      </c>
      <c r="F131" s="172"/>
      <c r="G131" s="173">
        <f>ROUND(E131*F131,2)</f>
        <v>0</v>
      </c>
      <c r="H131" s="158"/>
      <c r="I131" s="157">
        <f>ROUND(E131*H131,2)</f>
        <v>0</v>
      </c>
      <c r="J131" s="158"/>
      <c r="K131" s="157">
        <f>ROUND(E131*J131,2)</f>
        <v>0</v>
      </c>
      <c r="L131" s="157">
        <v>21</v>
      </c>
      <c r="M131" s="157">
        <f>G131*(1+L131/100)</f>
        <v>0</v>
      </c>
      <c r="N131" s="157">
        <v>3.4000000000000002E-4</v>
      </c>
      <c r="O131" s="157">
        <f>ROUND(E131*N131,2)</f>
        <v>0</v>
      </c>
      <c r="P131" s="157">
        <v>0</v>
      </c>
      <c r="Q131" s="157">
        <f>ROUND(E131*P131,2)</f>
        <v>0</v>
      </c>
      <c r="R131" s="157"/>
      <c r="S131" s="157" t="s">
        <v>128</v>
      </c>
      <c r="T131" s="157" t="s">
        <v>129</v>
      </c>
      <c r="U131" s="157">
        <v>0.28000000000000003</v>
      </c>
      <c r="V131" s="157">
        <f>ROUND(E131*U131,2)</f>
        <v>1.65</v>
      </c>
      <c r="W131" s="157"/>
      <c r="X131" s="157" t="s">
        <v>130</v>
      </c>
      <c r="Y131" s="147"/>
      <c r="Z131" s="147"/>
      <c r="AA131" s="147"/>
      <c r="AB131" s="147"/>
      <c r="AC131" s="147"/>
      <c r="AD131" s="147"/>
      <c r="AE131" s="147"/>
      <c r="AF131" s="147"/>
      <c r="AG131" s="147" t="s">
        <v>131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54"/>
      <c r="B132" s="155"/>
      <c r="C132" s="184" t="s">
        <v>373</v>
      </c>
      <c r="D132" s="159"/>
      <c r="E132" s="160">
        <v>5.9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7"/>
      <c r="Z132" s="147"/>
      <c r="AA132" s="147"/>
      <c r="AB132" s="147"/>
      <c r="AC132" s="147"/>
      <c r="AD132" s="147"/>
      <c r="AE132" s="147"/>
      <c r="AF132" s="147"/>
      <c r="AG132" s="147" t="s">
        <v>133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68">
        <v>44</v>
      </c>
      <c r="B133" s="169" t="s">
        <v>252</v>
      </c>
      <c r="C133" s="183" t="s">
        <v>253</v>
      </c>
      <c r="D133" s="170" t="s">
        <v>193</v>
      </c>
      <c r="E133" s="171">
        <v>47</v>
      </c>
      <c r="F133" s="172"/>
      <c r="G133" s="173">
        <f>ROUND(E133*F133,2)</f>
        <v>0</v>
      </c>
      <c r="H133" s="158"/>
      <c r="I133" s="157">
        <f>ROUND(E133*H133,2)</f>
        <v>0</v>
      </c>
      <c r="J133" s="158"/>
      <c r="K133" s="157">
        <f>ROUND(E133*J133,2)</f>
        <v>0</v>
      </c>
      <c r="L133" s="157">
        <v>21</v>
      </c>
      <c r="M133" s="157">
        <f>G133*(1+L133/100)</f>
        <v>0</v>
      </c>
      <c r="N133" s="157">
        <v>1.2E-4</v>
      </c>
      <c r="O133" s="157">
        <f>ROUND(E133*N133,2)</f>
        <v>0.01</v>
      </c>
      <c r="P133" s="157">
        <v>0</v>
      </c>
      <c r="Q133" s="157">
        <f>ROUND(E133*P133,2)</f>
        <v>0</v>
      </c>
      <c r="R133" s="157" t="s">
        <v>237</v>
      </c>
      <c r="S133" s="157" t="s">
        <v>128</v>
      </c>
      <c r="T133" s="157" t="s">
        <v>143</v>
      </c>
      <c r="U133" s="157">
        <v>0</v>
      </c>
      <c r="V133" s="157">
        <f>ROUND(E133*U133,2)</f>
        <v>0</v>
      </c>
      <c r="W133" s="157"/>
      <c r="X133" s="157" t="s">
        <v>156</v>
      </c>
      <c r="Y133" s="147"/>
      <c r="Z133" s="147"/>
      <c r="AA133" s="147"/>
      <c r="AB133" s="147"/>
      <c r="AC133" s="147"/>
      <c r="AD133" s="147"/>
      <c r="AE133" s="147"/>
      <c r="AF133" s="147"/>
      <c r="AG133" s="147" t="s">
        <v>157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54"/>
      <c r="B134" s="155"/>
      <c r="C134" s="184" t="s">
        <v>370</v>
      </c>
      <c r="D134" s="159"/>
      <c r="E134" s="160">
        <v>20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7"/>
      <c r="Z134" s="147"/>
      <c r="AA134" s="147"/>
      <c r="AB134" s="147"/>
      <c r="AC134" s="147"/>
      <c r="AD134" s="147"/>
      <c r="AE134" s="147"/>
      <c r="AF134" s="147"/>
      <c r="AG134" s="147" t="s">
        <v>133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184" t="s">
        <v>371</v>
      </c>
      <c r="D135" s="159"/>
      <c r="E135" s="160">
        <v>4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133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54"/>
      <c r="B136" s="155"/>
      <c r="C136" s="184" t="s">
        <v>372</v>
      </c>
      <c r="D136" s="159"/>
      <c r="E136" s="160">
        <v>23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133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54">
        <v>45</v>
      </c>
      <c r="B137" s="155" t="s">
        <v>256</v>
      </c>
      <c r="C137" s="186" t="s">
        <v>257</v>
      </c>
      <c r="D137" s="156" t="s">
        <v>0</v>
      </c>
      <c r="E137" s="180"/>
      <c r="F137" s="158"/>
      <c r="G137" s="157">
        <f>ROUND(E137*F137,2)</f>
        <v>0</v>
      </c>
      <c r="H137" s="158"/>
      <c r="I137" s="157">
        <f>ROUND(E137*H137,2)</f>
        <v>0</v>
      </c>
      <c r="J137" s="158"/>
      <c r="K137" s="157">
        <f>ROUND(E137*J137,2)</f>
        <v>0</v>
      </c>
      <c r="L137" s="157">
        <v>21</v>
      </c>
      <c r="M137" s="157">
        <f>G137*(1+L137/100)</f>
        <v>0</v>
      </c>
      <c r="N137" s="157">
        <v>0</v>
      </c>
      <c r="O137" s="157">
        <f>ROUND(E137*N137,2)</f>
        <v>0</v>
      </c>
      <c r="P137" s="157">
        <v>0</v>
      </c>
      <c r="Q137" s="157">
        <f>ROUND(E137*P137,2)</f>
        <v>0</v>
      </c>
      <c r="R137" s="157"/>
      <c r="S137" s="157" t="s">
        <v>128</v>
      </c>
      <c r="T137" s="157" t="s">
        <v>129</v>
      </c>
      <c r="U137" s="157">
        <v>0</v>
      </c>
      <c r="V137" s="157">
        <f>ROUND(E137*U137,2)</f>
        <v>0</v>
      </c>
      <c r="W137" s="157"/>
      <c r="X137" s="157" t="s">
        <v>227</v>
      </c>
      <c r="Y137" s="147"/>
      <c r="Z137" s="147"/>
      <c r="AA137" s="147"/>
      <c r="AB137" s="147"/>
      <c r="AC137" s="147"/>
      <c r="AD137" s="147"/>
      <c r="AE137" s="147"/>
      <c r="AF137" s="147"/>
      <c r="AG137" s="147" t="s">
        <v>228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x14ac:dyDescent="0.2">
      <c r="A138" s="162" t="s">
        <v>123</v>
      </c>
      <c r="B138" s="163" t="s">
        <v>87</v>
      </c>
      <c r="C138" s="182" t="s">
        <v>88</v>
      </c>
      <c r="D138" s="164"/>
      <c r="E138" s="165"/>
      <c r="F138" s="166"/>
      <c r="G138" s="167">
        <f>SUMIF(AG139:AG146,"&lt;&gt;NOR",G139:G146)</f>
        <v>0</v>
      </c>
      <c r="H138" s="161"/>
      <c r="I138" s="161">
        <f>SUM(I139:I146)</f>
        <v>0</v>
      </c>
      <c r="J138" s="161"/>
      <c r="K138" s="161">
        <f>SUM(K139:K146)</f>
        <v>0</v>
      </c>
      <c r="L138" s="161"/>
      <c r="M138" s="161">
        <f>SUM(M139:M146)</f>
        <v>0</v>
      </c>
      <c r="N138" s="161"/>
      <c r="O138" s="161">
        <f>SUM(O139:O146)</f>
        <v>0</v>
      </c>
      <c r="P138" s="161"/>
      <c r="Q138" s="161">
        <f>SUM(Q139:Q146)</f>
        <v>0</v>
      </c>
      <c r="R138" s="161"/>
      <c r="S138" s="161"/>
      <c r="T138" s="161"/>
      <c r="U138" s="161"/>
      <c r="V138" s="161">
        <f>SUM(V139:V146)</f>
        <v>6.3999999999999995</v>
      </c>
      <c r="W138" s="161"/>
      <c r="X138" s="161"/>
      <c r="AG138" t="s">
        <v>124</v>
      </c>
    </row>
    <row r="139" spans="1:60" outlineLevel="1" x14ac:dyDescent="0.2">
      <c r="A139" s="168">
        <v>46</v>
      </c>
      <c r="B139" s="169" t="s">
        <v>374</v>
      </c>
      <c r="C139" s="183" t="s">
        <v>375</v>
      </c>
      <c r="D139" s="170" t="s">
        <v>127</v>
      </c>
      <c r="E139" s="171">
        <v>2.625</v>
      </c>
      <c r="F139" s="172"/>
      <c r="G139" s="173">
        <f>ROUND(E139*F139,2)</f>
        <v>0</v>
      </c>
      <c r="H139" s="158"/>
      <c r="I139" s="157">
        <f>ROUND(E139*H139,2)</f>
        <v>0</v>
      </c>
      <c r="J139" s="158"/>
      <c r="K139" s="157">
        <f>ROUND(E139*J139,2)</f>
        <v>0</v>
      </c>
      <c r="L139" s="157">
        <v>21</v>
      </c>
      <c r="M139" s="157">
        <f>G139*(1+L139/100)</f>
        <v>0</v>
      </c>
      <c r="N139" s="157">
        <v>1.0000000000000001E-5</v>
      </c>
      <c r="O139" s="157">
        <f>ROUND(E139*N139,2)</f>
        <v>0</v>
      </c>
      <c r="P139" s="157">
        <v>0</v>
      </c>
      <c r="Q139" s="157">
        <f>ROUND(E139*P139,2)</f>
        <v>0</v>
      </c>
      <c r="R139" s="157"/>
      <c r="S139" s="157" t="s">
        <v>128</v>
      </c>
      <c r="T139" s="157" t="s">
        <v>129</v>
      </c>
      <c r="U139" s="157">
        <v>0.04</v>
      </c>
      <c r="V139" s="157">
        <f>ROUND(E139*U139,2)</f>
        <v>0.11</v>
      </c>
      <c r="W139" s="157"/>
      <c r="X139" s="157" t="s">
        <v>130</v>
      </c>
      <c r="Y139" s="147"/>
      <c r="Z139" s="147"/>
      <c r="AA139" s="147"/>
      <c r="AB139" s="147"/>
      <c r="AC139" s="147"/>
      <c r="AD139" s="147"/>
      <c r="AE139" s="147"/>
      <c r="AF139" s="147"/>
      <c r="AG139" s="147" t="s">
        <v>131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54"/>
      <c r="B140" s="155"/>
      <c r="C140" s="184" t="s">
        <v>376</v>
      </c>
      <c r="D140" s="159"/>
      <c r="E140" s="160">
        <v>2.625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7"/>
      <c r="Z140" s="147"/>
      <c r="AA140" s="147"/>
      <c r="AB140" s="147"/>
      <c r="AC140" s="147"/>
      <c r="AD140" s="147"/>
      <c r="AE140" s="147"/>
      <c r="AF140" s="147"/>
      <c r="AG140" s="147" t="s">
        <v>133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68">
        <v>47</v>
      </c>
      <c r="B141" s="169" t="s">
        <v>265</v>
      </c>
      <c r="C141" s="183" t="s">
        <v>266</v>
      </c>
      <c r="D141" s="170" t="s">
        <v>127</v>
      </c>
      <c r="E141" s="171">
        <v>2.625</v>
      </c>
      <c r="F141" s="172"/>
      <c r="G141" s="173">
        <f>ROUND(E141*F141,2)</f>
        <v>0</v>
      </c>
      <c r="H141" s="158"/>
      <c r="I141" s="157">
        <f>ROUND(E141*H141,2)</f>
        <v>0</v>
      </c>
      <c r="J141" s="158"/>
      <c r="K141" s="157">
        <f>ROUND(E141*J141,2)</f>
        <v>0</v>
      </c>
      <c r="L141" s="157">
        <v>21</v>
      </c>
      <c r="M141" s="157">
        <f>G141*(1+L141/100)</f>
        <v>0</v>
      </c>
      <c r="N141" s="157">
        <v>2.7999999999999998E-4</v>
      </c>
      <c r="O141" s="157">
        <f>ROUND(E141*N141,2)</f>
        <v>0</v>
      </c>
      <c r="P141" s="157">
        <v>0</v>
      </c>
      <c r="Q141" s="157">
        <f>ROUND(E141*P141,2)</f>
        <v>0</v>
      </c>
      <c r="R141" s="157"/>
      <c r="S141" s="157" t="s">
        <v>128</v>
      </c>
      <c r="T141" s="157" t="s">
        <v>129</v>
      </c>
      <c r="U141" s="157">
        <v>0.31</v>
      </c>
      <c r="V141" s="157">
        <f>ROUND(E141*U141,2)</f>
        <v>0.81</v>
      </c>
      <c r="W141" s="157"/>
      <c r="X141" s="157" t="s">
        <v>130</v>
      </c>
      <c r="Y141" s="147"/>
      <c r="Z141" s="147"/>
      <c r="AA141" s="147"/>
      <c r="AB141" s="147"/>
      <c r="AC141" s="147"/>
      <c r="AD141" s="147"/>
      <c r="AE141" s="147"/>
      <c r="AF141" s="147"/>
      <c r="AG141" s="147" t="s">
        <v>131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184" t="s">
        <v>376</v>
      </c>
      <c r="D142" s="159"/>
      <c r="E142" s="160">
        <v>2.625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133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68">
        <v>48</v>
      </c>
      <c r="B143" s="169" t="s">
        <v>268</v>
      </c>
      <c r="C143" s="183" t="s">
        <v>269</v>
      </c>
      <c r="D143" s="170" t="s">
        <v>127</v>
      </c>
      <c r="E143" s="171">
        <v>2.625</v>
      </c>
      <c r="F143" s="172"/>
      <c r="G143" s="173">
        <f>ROUND(E143*F143,2)</f>
        <v>0</v>
      </c>
      <c r="H143" s="158"/>
      <c r="I143" s="157">
        <f>ROUND(E143*H143,2)</f>
        <v>0</v>
      </c>
      <c r="J143" s="158"/>
      <c r="K143" s="157">
        <f>ROUND(E143*J143,2)</f>
        <v>0</v>
      </c>
      <c r="L143" s="157">
        <v>21</v>
      </c>
      <c r="M143" s="157">
        <f>G143*(1+L143/100)</f>
        <v>0</v>
      </c>
      <c r="N143" s="157">
        <v>8.0000000000000007E-5</v>
      </c>
      <c r="O143" s="157">
        <f>ROUND(E143*N143,2)</f>
        <v>0</v>
      </c>
      <c r="P143" s="157">
        <v>0</v>
      </c>
      <c r="Q143" s="157">
        <f>ROUND(E143*P143,2)</f>
        <v>0</v>
      </c>
      <c r="R143" s="157"/>
      <c r="S143" s="157" t="s">
        <v>128</v>
      </c>
      <c r="T143" s="157" t="s">
        <v>129</v>
      </c>
      <c r="U143" s="157">
        <v>0.16</v>
      </c>
      <c r="V143" s="157">
        <f>ROUND(E143*U143,2)</f>
        <v>0.42</v>
      </c>
      <c r="W143" s="157"/>
      <c r="X143" s="157" t="s">
        <v>130</v>
      </c>
      <c r="Y143" s="147"/>
      <c r="Z143" s="147"/>
      <c r="AA143" s="147"/>
      <c r="AB143" s="147"/>
      <c r="AC143" s="147"/>
      <c r="AD143" s="147"/>
      <c r="AE143" s="147"/>
      <c r="AF143" s="147"/>
      <c r="AG143" s="147" t="s">
        <v>131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54"/>
      <c r="B144" s="155"/>
      <c r="C144" s="184" t="s">
        <v>376</v>
      </c>
      <c r="D144" s="159"/>
      <c r="E144" s="160">
        <v>2.625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7"/>
      <c r="Z144" s="147"/>
      <c r="AA144" s="147"/>
      <c r="AB144" s="147"/>
      <c r="AC144" s="147"/>
      <c r="AD144" s="147"/>
      <c r="AE144" s="147"/>
      <c r="AF144" s="147"/>
      <c r="AG144" s="147" t="s">
        <v>133</v>
      </c>
      <c r="AH144" s="147">
        <v>0</v>
      </c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68">
        <v>49</v>
      </c>
      <c r="B145" s="169" t="s">
        <v>377</v>
      </c>
      <c r="C145" s="183" t="s">
        <v>378</v>
      </c>
      <c r="D145" s="170" t="s">
        <v>127</v>
      </c>
      <c r="E145" s="171">
        <v>10</v>
      </c>
      <c r="F145" s="172"/>
      <c r="G145" s="173">
        <f>ROUND(E145*F145,2)</f>
        <v>0</v>
      </c>
      <c r="H145" s="158"/>
      <c r="I145" s="157">
        <f>ROUND(E145*H145,2)</f>
        <v>0</v>
      </c>
      <c r="J145" s="158"/>
      <c r="K145" s="157">
        <f>ROUND(E145*J145,2)</f>
        <v>0</v>
      </c>
      <c r="L145" s="157">
        <v>21</v>
      </c>
      <c r="M145" s="157">
        <f>G145*(1+L145/100)</f>
        <v>0</v>
      </c>
      <c r="N145" s="157">
        <v>4.6999999999999999E-4</v>
      </c>
      <c r="O145" s="157">
        <f>ROUND(E145*N145,2)</f>
        <v>0</v>
      </c>
      <c r="P145" s="157">
        <v>0</v>
      </c>
      <c r="Q145" s="157">
        <f>ROUND(E145*P145,2)</f>
        <v>0</v>
      </c>
      <c r="R145" s="157"/>
      <c r="S145" s="157" t="s">
        <v>128</v>
      </c>
      <c r="T145" s="157" t="s">
        <v>129</v>
      </c>
      <c r="U145" s="157">
        <v>0.50600000000000001</v>
      </c>
      <c r="V145" s="157">
        <f>ROUND(E145*U145,2)</f>
        <v>5.0599999999999996</v>
      </c>
      <c r="W145" s="157"/>
      <c r="X145" s="157" t="s">
        <v>130</v>
      </c>
      <c r="Y145" s="147"/>
      <c r="Z145" s="147"/>
      <c r="AA145" s="147"/>
      <c r="AB145" s="147"/>
      <c r="AC145" s="147"/>
      <c r="AD145" s="147"/>
      <c r="AE145" s="147"/>
      <c r="AF145" s="147"/>
      <c r="AG145" s="147" t="s">
        <v>131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54"/>
      <c r="B146" s="155"/>
      <c r="C146" s="184" t="s">
        <v>379</v>
      </c>
      <c r="D146" s="159"/>
      <c r="E146" s="160">
        <v>10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133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x14ac:dyDescent="0.2">
      <c r="A147" s="162" t="s">
        <v>123</v>
      </c>
      <c r="B147" s="163" t="s">
        <v>89</v>
      </c>
      <c r="C147" s="182" t="s">
        <v>90</v>
      </c>
      <c r="D147" s="164"/>
      <c r="E147" s="165"/>
      <c r="F147" s="166"/>
      <c r="G147" s="167">
        <f>SUMIF(AG148:AG163,"&lt;&gt;NOR",G148:G163)</f>
        <v>0</v>
      </c>
      <c r="H147" s="161"/>
      <c r="I147" s="161">
        <f>SUM(I148:I163)</f>
        <v>0</v>
      </c>
      <c r="J147" s="161"/>
      <c r="K147" s="161">
        <f>SUM(K148:K163)</f>
        <v>0</v>
      </c>
      <c r="L147" s="161"/>
      <c r="M147" s="161">
        <f>SUM(M148:M163)</f>
        <v>0</v>
      </c>
      <c r="N147" s="161"/>
      <c r="O147" s="161">
        <f>SUM(O148:O163)</f>
        <v>0.13</v>
      </c>
      <c r="P147" s="161"/>
      <c r="Q147" s="161">
        <f>SUM(Q148:Q163)</f>
        <v>0</v>
      </c>
      <c r="R147" s="161"/>
      <c r="S147" s="161"/>
      <c r="T147" s="161"/>
      <c r="U147" s="161"/>
      <c r="V147" s="161">
        <f>SUM(V148:V163)</f>
        <v>69.179999999999993</v>
      </c>
      <c r="W147" s="161"/>
      <c r="X147" s="161"/>
      <c r="AG147" t="s">
        <v>124</v>
      </c>
    </row>
    <row r="148" spans="1:60" outlineLevel="1" x14ac:dyDescent="0.2">
      <c r="A148" s="168">
        <v>50</v>
      </c>
      <c r="B148" s="169" t="s">
        <v>270</v>
      </c>
      <c r="C148" s="183" t="s">
        <v>271</v>
      </c>
      <c r="D148" s="170" t="s">
        <v>127</v>
      </c>
      <c r="E148" s="171">
        <v>169.78</v>
      </c>
      <c r="F148" s="172"/>
      <c r="G148" s="173">
        <f>ROUND(E148*F148,2)</f>
        <v>0</v>
      </c>
      <c r="H148" s="158"/>
      <c r="I148" s="157">
        <f>ROUND(E148*H148,2)</f>
        <v>0</v>
      </c>
      <c r="J148" s="158"/>
      <c r="K148" s="157">
        <f>ROUND(E148*J148,2)</f>
        <v>0</v>
      </c>
      <c r="L148" s="157">
        <v>21</v>
      </c>
      <c r="M148" s="157">
        <f>G148*(1+L148/100)</f>
        <v>0</v>
      </c>
      <c r="N148" s="157">
        <v>0</v>
      </c>
      <c r="O148" s="157">
        <f>ROUND(E148*N148,2)</f>
        <v>0</v>
      </c>
      <c r="P148" s="157">
        <v>0</v>
      </c>
      <c r="Q148" s="157">
        <f>ROUND(E148*P148,2)</f>
        <v>0</v>
      </c>
      <c r="R148" s="157"/>
      <c r="S148" s="157" t="s">
        <v>128</v>
      </c>
      <c r="T148" s="157" t="s">
        <v>129</v>
      </c>
      <c r="U148" s="157">
        <v>7.0000000000000007E-2</v>
      </c>
      <c r="V148" s="157">
        <f>ROUND(E148*U148,2)</f>
        <v>11.88</v>
      </c>
      <c r="W148" s="157"/>
      <c r="X148" s="157" t="s">
        <v>130</v>
      </c>
      <c r="Y148" s="147"/>
      <c r="Z148" s="147"/>
      <c r="AA148" s="147"/>
      <c r="AB148" s="147"/>
      <c r="AC148" s="147"/>
      <c r="AD148" s="147"/>
      <c r="AE148" s="147"/>
      <c r="AF148" s="147"/>
      <c r="AG148" s="147" t="s">
        <v>131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54"/>
      <c r="B149" s="155"/>
      <c r="C149" s="184" t="s">
        <v>380</v>
      </c>
      <c r="D149" s="159"/>
      <c r="E149" s="160">
        <v>2</v>
      </c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7"/>
      <c r="Z149" s="147"/>
      <c r="AA149" s="147"/>
      <c r="AB149" s="147"/>
      <c r="AC149" s="147"/>
      <c r="AD149" s="147"/>
      <c r="AE149" s="147"/>
      <c r="AF149" s="147"/>
      <c r="AG149" s="147" t="s">
        <v>133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54"/>
      <c r="B150" s="155"/>
      <c r="C150" s="184" t="s">
        <v>381</v>
      </c>
      <c r="D150" s="159"/>
      <c r="E150" s="160">
        <v>73.03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7"/>
      <c r="Z150" s="147"/>
      <c r="AA150" s="147"/>
      <c r="AB150" s="147"/>
      <c r="AC150" s="147"/>
      <c r="AD150" s="147"/>
      <c r="AE150" s="147"/>
      <c r="AF150" s="147"/>
      <c r="AG150" s="147" t="s">
        <v>133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54"/>
      <c r="B151" s="155"/>
      <c r="C151" s="184" t="s">
        <v>382</v>
      </c>
      <c r="D151" s="159"/>
      <c r="E151" s="160">
        <v>94.75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133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68">
        <v>51</v>
      </c>
      <c r="B152" s="169" t="s">
        <v>273</v>
      </c>
      <c r="C152" s="183" t="s">
        <v>274</v>
      </c>
      <c r="D152" s="170" t="s">
        <v>127</v>
      </c>
      <c r="E152" s="171">
        <v>169.78</v>
      </c>
      <c r="F152" s="172"/>
      <c r="G152" s="173">
        <f>ROUND(E152*F152,2)</f>
        <v>0</v>
      </c>
      <c r="H152" s="158"/>
      <c r="I152" s="157">
        <f>ROUND(E152*H152,2)</f>
        <v>0</v>
      </c>
      <c r="J152" s="158"/>
      <c r="K152" s="157">
        <f>ROUND(E152*J152,2)</f>
        <v>0</v>
      </c>
      <c r="L152" s="157">
        <v>21</v>
      </c>
      <c r="M152" s="157">
        <f>G152*(1+L152/100)</f>
        <v>0</v>
      </c>
      <c r="N152" s="157">
        <v>1E-4</v>
      </c>
      <c r="O152" s="157">
        <f>ROUND(E152*N152,2)</f>
        <v>0.02</v>
      </c>
      <c r="P152" s="157">
        <v>0</v>
      </c>
      <c r="Q152" s="157">
        <f>ROUND(E152*P152,2)</f>
        <v>0</v>
      </c>
      <c r="R152" s="157"/>
      <c r="S152" s="157" t="s">
        <v>128</v>
      </c>
      <c r="T152" s="157" t="s">
        <v>129</v>
      </c>
      <c r="U152" s="157">
        <v>0.03</v>
      </c>
      <c r="V152" s="157">
        <f>ROUND(E152*U152,2)</f>
        <v>5.09</v>
      </c>
      <c r="W152" s="157"/>
      <c r="X152" s="157" t="s">
        <v>130</v>
      </c>
      <c r="Y152" s="147"/>
      <c r="Z152" s="147"/>
      <c r="AA152" s="147"/>
      <c r="AB152" s="147"/>
      <c r="AC152" s="147"/>
      <c r="AD152" s="147"/>
      <c r="AE152" s="147"/>
      <c r="AF152" s="147"/>
      <c r="AG152" s="147" t="s">
        <v>131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54"/>
      <c r="B153" s="155"/>
      <c r="C153" s="184" t="s">
        <v>380</v>
      </c>
      <c r="D153" s="159"/>
      <c r="E153" s="160">
        <v>2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7"/>
      <c r="Z153" s="147"/>
      <c r="AA153" s="147"/>
      <c r="AB153" s="147"/>
      <c r="AC153" s="147"/>
      <c r="AD153" s="147"/>
      <c r="AE153" s="147"/>
      <c r="AF153" s="147"/>
      <c r="AG153" s="147" t="s">
        <v>133</v>
      </c>
      <c r="AH153" s="147">
        <v>0</v>
      </c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54"/>
      <c r="B154" s="155"/>
      <c r="C154" s="184" t="s">
        <v>381</v>
      </c>
      <c r="D154" s="159"/>
      <c r="E154" s="160">
        <v>73.03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7"/>
      <c r="Z154" s="147"/>
      <c r="AA154" s="147"/>
      <c r="AB154" s="147"/>
      <c r="AC154" s="147"/>
      <c r="AD154" s="147"/>
      <c r="AE154" s="147"/>
      <c r="AF154" s="147"/>
      <c r="AG154" s="147" t="s">
        <v>133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54"/>
      <c r="B155" s="155"/>
      <c r="C155" s="184" t="s">
        <v>382</v>
      </c>
      <c r="D155" s="159"/>
      <c r="E155" s="160">
        <v>94.75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7"/>
      <c r="Z155" s="147"/>
      <c r="AA155" s="147"/>
      <c r="AB155" s="147"/>
      <c r="AC155" s="147"/>
      <c r="AD155" s="147"/>
      <c r="AE155" s="147"/>
      <c r="AF155" s="147"/>
      <c r="AG155" s="147" t="s">
        <v>133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68">
        <v>52</v>
      </c>
      <c r="B156" s="169" t="s">
        <v>275</v>
      </c>
      <c r="C156" s="183" t="s">
        <v>276</v>
      </c>
      <c r="D156" s="170" t="s">
        <v>127</v>
      </c>
      <c r="E156" s="171">
        <v>2</v>
      </c>
      <c r="F156" s="172"/>
      <c r="G156" s="173">
        <f>ROUND(E156*F156,2)</f>
        <v>0</v>
      </c>
      <c r="H156" s="158"/>
      <c r="I156" s="157">
        <f>ROUND(E156*H156,2)</f>
        <v>0</v>
      </c>
      <c r="J156" s="158"/>
      <c r="K156" s="157">
        <f>ROUND(E156*J156,2)</f>
        <v>0</v>
      </c>
      <c r="L156" s="157">
        <v>21</v>
      </c>
      <c r="M156" s="157">
        <f>G156*(1+L156/100)</f>
        <v>0</v>
      </c>
      <c r="N156" s="157">
        <v>3.1E-4</v>
      </c>
      <c r="O156" s="157">
        <f>ROUND(E156*N156,2)</f>
        <v>0</v>
      </c>
      <c r="P156" s="157">
        <v>0</v>
      </c>
      <c r="Q156" s="157">
        <f>ROUND(E156*P156,2)</f>
        <v>0</v>
      </c>
      <c r="R156" s="157"/>
      <c r="S156" s="157" t="s">
        <v>128</v>
      </c>
      <c r="T156" s="157" t="s">
        <v>129</v>
      </c>
      <c r="U156" s="157">
        <v>0.10191</v>
      </c>
      <c r="V156" s="157">
        <f>ROUND(E156*U156,2)</f>
        <v>0.2</v>
      </c>
      <c r="W156" s="157"/>
      <c r="X156" s="157" t="s">
        <v>130</v>
      </c>
      <c r="Y156" s="147"/>
      <c r="Z156" s="147"/>
      <c r="AA156" s="147"/>
      <c r="AB156" s="147"/>
      <c r="AC156" s="147"/>
      <c r="AD156" s="147"/>
      <c r="AE156" s="147"/>
      <c r="AF156" s="147"/>
      <c r="AG156" s="147" t="s">
        <v>131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54"/>
      <c r="B157" s="155"/>
      <c r="C157" s="184" t="s">
        <v>380</v>
      </c>
      <c r="D157" s="159"/>
      <c r="E157" s="160">
        <v>2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7"/>
      <c r="Z157" s="147"/>
      <c r="AA157" s="147"/>
      <c r="AB157" s="147"/>
      <c r="AC157" s="147"/>
      <c r="AD157" s="147"/>
      <c r="AE157" s="147"/>
      <c r="AF157" s="147"/>
      <c r="AG157" s="147" t="s">
        <v>133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ht="22.5" outlineLevel="1" x14ac:dyDescent="0.2">
      <c r="A158" s="168">
        <v>53</v>
      </c>
      <c r="B158" s="169" t="s">
        <v>277</v>
      </c>
      <c r="C158" s="183" t="s">
        <v>383</v>
      </c>
      <c r="D158" s="170" t="s">
        <v>127</v>
      </c>
      <c r="E158" s="171">
        <v>167.78</v>
      </c>
      <c r="F158" s="172"/>
      <c r="G158" s="173">
        <f>ROUND(E158*F158,2)</f>
        <v>0</v>
      </c>
      <c r="H158" s="158"/>
      <c r="I158" s="157">
        <f>ROUND(E158*H158,2)</f>
        <v>0</v>
      </c>
      <c r="J158" s="158"/>
      <c r="K158" s="157">
        <f>ROUND(E158*J158,2)</f>
        <v>0</v>
      </c>
      <c r="L158" s="157">
        <v>21</v>
      </c>
      <c r="M158" s="157">
        <f>G158*(1+L158/100)</f>
        <v>0</v>
      </c>
      <c r="N158" s="157">
        <v>2.7999999999999998E-4</v>
      </c>
      <c r="O158" s="157">
        <f>ROUND(E158*N158,2)</f>
        <v>0.05</v>
      </c>
      <c r="P158" s="157">
        <v>0</v>
      </c>
      <c r="Q158" s="157">
        <f>ROUND(E158*P158,2)</f>
        <v>0</v>
      </c>
      <c r="R158" s="157"/>
      <c r="S158" s="157" t="s">
        <v>155</v>
      </c>
      <c r="T158" s="157" t="s">
        <v>129</v>
      </c>
      <c r="U158" s="157">
        <v>0.17</v>
      </c>
      <c r="V158" s="157">
        <f>ROUND(E158*U158,2)</f>
        <v>28.52</v>
      </c>
      <c r="W158" s="157"/>
      <c r="X158" s="157" t="s">
        <v>130</v>
      </c>
      <c r="Y158" s="147"/>
      <c r="Z158" s="147"/>
      <c r="AA158" s="147"/>
      <c r="AB158" s="147"/>
      <c r="AC158" s="147"/>
      <c r="AD158" s="147"/>
      <c r="AE158" s="147"/>
      <c r="AF158" s="147"/>
      <c r="AG158" s="147" t="s">
        <v>131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54"/>
      <c r="B159" s="155"/>
      <c r="C159" s="184" t="s">
        <v>381</v>
      </c>
      <c r="D159" s="159"/>
      <c r="E159" s="160">
        <v>73.03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7"/>
      <c r="Z159" s="147"/>
      <c r="AA159" s="147"/>
      <c r="AB159" s="147"/>
      <c r="AC159" s="147"/>
      <c r="AD159" s="147"/>
      <c r="AE159" s="147"/>
      <c r="AF159" s="147"/>
      <c r="AG159" s="147" t="s">
        <v>133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54"/>
      <c r="B160" s="155"/>
      <c r="C160" s="184" t="s">
        <v>382</v>
      </c>
      <c r="D160" s="159"/>
      <c r="E160" s="160">
        <v>94.75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7"/>
      <c r="Z160" s="147"/>
      <c r="AA160" s="147"/>
      <c r="AB160" s="147"/>
      <c r="AC160" s="147"/>
      <c r="AD160" s="147"/>
      <c r="AE160" s="147"/>
      <c r="AF160" s="147"/>
      <c r="AG160" s="147" t="s">
        <v>133</v>
      </c>
      <c r="AH160" s="147">
        <v>0</v>
      </c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68">
        <v>54</v>
      </c>
      <c r="B161" s="169" t="s">
        <v>279</v>
      </c>
      <c r="C161" s="183" t="s">
        <v>280</v>
      </c>
      <c r="D161" s="170" t="s">
        <v>127</v>
      </c>
      <c r="E161" s="171">
        <v>167.78</v>
      </c>
      <c r="F161" s="172"/>
      <c r="G161" s="173">
        <f>ROUND(E161*F161,2)</f>
        <v>0</v>
      </c>
      <c r="H161" s="158"/>
      <c r="I161" s="157">
        <f>ROUND(E161*H161,2)</f>
        <v>0</v>
      </c>
      <c r="J161" s="158"/>
      <c r="K161" s="157">
        <f>ROUND(E161*J161,2)</f>
        <v>0</v>
      </c>
      <c r="L161" s="157">
        <v>21</v>
      </c>
      <c r="M161" s="157">
        <f>G161*(1+L161/100)</f>
        <v>0</v>
      </c>
      <c r="N161" s="157">
        <v>3.4000000000000002E-4</v>
      </c>
      <c r="O161" s="157">
        <f>ROUND(E161*N161,2)</f>
        <v>0.06</v>
      </c>
      <c r="P161" s="157">
        <v>0</v>
      </c>
      <c r="Q161" s="157">
        <f>ROUND(E161*P161,2)</f>
        <v>0</v>
      </c>
      <c r="R161" s="157"/>
      <c r="S161" s="157" t="s">
        <v>128</v>
      </c>
      <c r="T161" s="157" t="s">
        <v>129</v>
      </c>
      <c r="U161" s="157">
        <v>0.14000000000000001</v>
      </c>
      <c r="V161" s="157">
        <f>ROUND(E161*U161,2)</f>
        <v>23.49</v>
      </c>
      <c r="W161" s="157"/>
      <c r="X161" s="157" t="s">
        <v>179</v>
      </c>
      <c r="Y161" s="147"/>
      <c r="Z161" s="147"/>
      <c r="AA161" s="147"/>
      <c r="AB161" s="147"/>
      <c r="AC161" s="147"/>
      <c r="AD161" s="147"/>
      <c r="AE161" s="147"/>
      <c r="AF161" s="147"/>
      <c r="AG161" s="147" t="s">
        <v>180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54"/>
      <c r="B162" s="155"/>
      <c r="C162" s="184" t="s">
        <v>381</v>
      </c>
      <c r="D162" s="159"/>
      <c r="E162" s="160">
        <v>73.03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133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54"/>
      <c r="B163" s="155"/>
      <c r="C163" s="184" t="s">
        <v>382</v>
      </c>
      <c r="D163" s="159"/>
      <c r="E163" s="160">
        <v>94.75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133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x14ac:dyDescent="0.2">
      <c r="A164" s="162" t="s">
        <v>123</v>
      </c>
      <c r="B164" s="163" t="s">
        <v>91</v>
      </c>
      <c r="C164" s="182" t="s">
        <v>92</v>
      </c>
      <c r="D164" s="164"/>
      <c r="E164" s="165"/>
      <c r="F164" s="166"/>
      <c r="G164" s="167">
        <f>SUMIF(AG165:AG178,"&lt;&gt;NOR",G165:G178)</f>
        <v>0</v>
      </c>
      <c r="H164" s="161"/>
      <c r="I164" s="161">
        <f>SUM(I165:I178)</f>
        <v>0</v>
      </c>
      <c r="J164" s="161"/>
      <c r="K164" s="161">
        <f>SUM(K165:K178)</f>
        <v>0</v>
      </c>
      <c r="L164" s="161"/>
      <c r="M164" s="161">
        <f>SUM(M165:M178)</f>
        <v>0</v>
      </c>
      <c r="N164" s="161"/>
      <c r="O164" s="161">
        <f>SUM(O165:O178)</f>
        <v>0</v>
      </c>
      <c r="P164" s="161"/>
      <c r="Q164" s="161">
        <f>SUM(Q165:Q178)</f>
        <v>0</v>
      </c>
      <c r="R164" s="161"/>
      <c r="S164" s="161"/>
      <c r="T164" s="161"/>
      <c r="U164" s="161"/>
      <c r="V164" s="161">
        <f>SUM(V165:V178)</f>
        <v>0</v>
      </c>
      <c r="W164" s="161"/>
      <c r="X164" s="161"/>
      <c r="AG164" t="s">
        <v>124</v>
      </c>
    </row>
    <row r="165" spans="1:60" ht="22.5" outlineLevel="1" x14ac:dyDescent="0.2">
      <c r="A165" s="168">
        <v>55</v>
      </c>
      <c r="B165" s="169" t="s">
        <v>281</v>
      </c>
      <c r="C165" s="183" t="s">
        <v>282</v>
      </c>
      <c r="D165" s="170" t="s">
        <v>283</v>
      </c>
      <c r="E165" s="171">
        <v>19.172999999999998</v>
      </c>
      <c r="F165" s="172"/>
      <c r="G165" s="173">
        <f>ROUND(E165*F165,2)</f>
        <v>0</v>
      </c>
      <c r="H165" s="158"/>
      <c r="I165" s="157">
        <f>ROUND(E165*H165,2)</f>
        <v>0</v>
      </c>
      <c r="J165" s="158"/>
      <c r="K165" s="157">
        <f>ROUND(E165*J165,2)</f>
        <v>0</v>
      </c>
      <c r="L165" s="157">
        <v>21</v>
      </c>
      <c r="M165" s="157">
        <f>G165*(1+L165/100)</f>
        <v>0</v>
      </c>
      <c r="N165" s="157">
        <v>0</v>
      </c>
      <c r="O165" s="157">
        <f>ROUND(E165*N165,2)</f>
        <v>0</v>
      </c>
      <c r="P165" s="157">
        <v>0</v>
      </c>
      <c r="Q165" s="157">
        <f>ROUND(E165*P165,2)</f>
        <v>0</v>
      </c>
      <c r="R165" s="157"/>
      <c r="S165" s="157" t="s">
        <v>155</v>
      </c>
      <c r="T165" s="157" t="s">
        <v>143</v>
      </c>
      <c r="U165" s="157">
        <v>0</v>
      </c>
      <c r="V165" s="157">
        <f>ROUND(E165*U165,2)</f>
        <v>0</v>
      </c>
      <c r="W165" s="157"/>
      <c r="X165" s="157" t="s">
        <v>130</v>
      </c>
      <c r="Y165" s="147"/>
      <c r="Z165" s="147"/>
      <c r="AA165" s="147"/>
      <c r="AB165" s="147"/>
      <c r="AC165" s="147"/>
      <c r="AD165" s="147"/>
      <c r="AE165" s="147"/>
      <c r="AF165" s="147"/>
      <c r="AG165" s="147" t="s">
        <v>131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54"/>
      <c r="B166" s="155"/>
      <c r="C166" s="184" t="s">
        <v>384</v>
      </c>
      <c r="D166" s="159"/>
      <c r="E166" s="160">
        <v>8.0730000000000004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7"/>
      <c r="Z166" s="147"/>
      <c r="AA166" s="147"/>
      <c r="AB166" s="147"/>
      <c r="AC166" s="147"/>
      <c r="AD166" s="147"/>
      <c r="AE166" s="147"/>
      <c r="AF166" s="147"/>
      <c r="AG166" s="147" t="s">
        <v>133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54"/>
      <c r="B167" s="155"/>
      <c r="C167" s="184" t="s">
        <v>385</v>
      </c>
      <c r="D167" s="159"/>
      <c r="E167" s="160">
        <v>2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133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54"/>
      <c r="B168" s="155"/>
      <c r="C168" s="184" t="s">
        <v>386</v>
      </c>
      <c r="D168" s="159"/>
      <c r="E168" s="160">
        <v>9.1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7"/>
      <c r="Z168" s="147"/>
      <c r="AA168" s="147"/>
      <c r="AB168" s="147"/>
      <c r="AC168" s="147"/>
      <c r="AD168" s="147"/>
      <c r="AE168" s="147"/>
      <c r="AF168" s="147"/>
      <c r="AG168" s="147" t="s">
        <v>133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68">
        <v>56</v>
      </c>
      <c r="B169" s="169" t="s">
        <v>387</v>
      </c>
      <c r="C169" s="183" t="s">
        <v>388</v>
      </c>
      <c r="D169" s="170" t="s">
        <v>283</v>
      </c>
      <c r="E169" s="171">
        <v>9</v>
      </c>
      <c r="F169" s="172"/>
      <c r="G169" s="173">
        <f>ROUND(E169*F169,2)</f>
        <v>0</v>
      </c>
      <c r="H169" s="158"/>
      <c r="I169" s="157">
        <f>ROUND(E169*H169,2)</f>
        <v>0</v>
      </c>
      <c r="J169" s="158"/>
      <c r="K169" s="157">
        <f>ROUND(E169*J169,2)</f>
        <v>0</v>
      </c>
      <c r="L169" s="157">
        <v>21</v>
      </c>
      <c r="M169" s="157">
        <f>G169*(1+L169/100)</f>
        <v>0</v>
      </c>
      <c r="N169" s="157">
        <v>0</v>
      </c>
      <c r="O169" s="157">
        <f>ROUND(E169*N169,2)</f>
        <v>0</v>
      </c>
      <c r="P169" s="157">
        <v>0</v>
      </c>
      <c r="Q169" s="157">
        <f>ROUND(E169*P169,2)</f>
        <v>0</v>
      </c>
      <c r="R169" s="157"/>
      <c r="S169" s="157" t="s">
        <v>155</v>
      </c>
      <c r="T169" s="157" t="s">
        <v>143</v>
      </c>
      <c r="U169" s="157">
        <v>0</v>
      </c>
      <c r="V169" s="157">
        <f>ROUND(E169*U169,2)</f>
        <v>0</v>
      </c>
      <c r="W169" s="157"/>
      <c r="X169" s="157" t="s">
        <v>130</v>
      </c>
      <c r="Y169" s="147"/>
      <c r="Z169" s="147"/>
      <c r="AA169" s="147"/>
      <c r="AB169" s="147"/>
      <c r="AC169" s="147"/>
      <c r="AD169" s="147"/>
      <c r="AE169" s="147"/>
      <c r="AF169" s="147"/>
      <c r="AG169" s="147" t="s">
        <v>131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54"/>
      <c r="B170" s="155"/>
      <c r="C170" s="184" t="s">
        <v>389</v>
      </c>
      <c r="D170" s="159"/>
      <c r="E170" s="160">
        <v>9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7"/>
      <c r="Z170" s="147"/>
      <c r="AA170" s="147"/>
      <c r="AB170" s="147"/>
      <c r="AC170" s="147"/>
      <c r="AD170" s="147"/>
      <c r="AE170" s="147"/>
      <c r="AF170" s="147"/>
      <c r="AG170" s="147" t="s">
        <v>133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ht="22.5" outlineLevel="1" x14ac:dyDescent="0.2">
      <c r="A171" s="168">
        <v>57</v>
      </c>
      <c r="B171" s="169" t="s">
        <v>285</v>
      </c>
      <c r="C171" s="183" t="s">
        <v>286</v>
      </c>
      <c r="D171" s="170" t="s">
        <v>283</v>
      </c>
      <c r="E171" s="171">
        <v>38.673000000000002</v>
      </c>
      <c r="F171" s="172"/>
      <c r="G171" s="173">
        <f>ROUND(E171*F171,2)</f>
        <v>0</v>
      </c>
      <c r="H171" s="158"/>
      <c r="I171" s="157">
        <f>ROUND(E171*H171,2)</f>
        <v>0</v>
      </c>
      <c r="J171" s="158"/>
      <c r="K171" s="157">
        <f>ROUND(E171*J171,2)</f>
        <v>0</v>
      </c>
      <c r="L171" s="157">
        <v>21</v>
      </c>
      <c r="M171" s="157">
        <f>G171*(1+L171/100)</f>
        <v>0</v>
      </c>
      <c r="N171" s="157">
        <v>0</v>
      </c>
      <c r="O171" s="157">
        <f>ROUND(E171*N171,2)</f>
        <v>0</v>
      </c>
      <c r="P171" s="157">
        <v>0</v>
      </c>
      <c r="Q171" s="157">
        <f>ROUND(E171*P171,2)</f>
        <v>0</v>
      </c>
      <c r="R171" s="157"/>
      <c r="S171" s="157" t="s">
        <v>155</v>
      </c>
      <c r="T171" s="157" t="s">
        <v>143</v>
      </c>
      <c r="U171" s="157">
        <v>0</v>
      </c>
      <c r="V171" s="157">
        <f>ROUND(E171*U171,2)</f>
        <v>0</v>
      </c>
      <c r="W171" s="157"/>
      <c r="X171" s="157" t="s">
        <v>130</v>
      </c>
      <c r="Y171" s="147"/>
      <c r="Z171" s="147"/>
      <c r="AA171" s="147"/>
      <c r="AB171" s="147"/>
      <c r="AC171" s="147"/>
      <c r="AD171" s="147"/>
      <c r="AE171" s="147"/>
      <c r="AF171" s="147"/>
      <c r="AG171" s="147" t="s">
        <v>131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54"/>
      <c r="B172" s="155"/>
      <c r="C172" s="184" t="s">
        <v>384</v>
      </c>
      <c r="D172" s="159"/>
      <c r="E172" s="160">
        <v>8.0730000000000004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7"/>
      <c r="Z172" s="147"/>
      <c r="AA172" s="147"/>
      <c r="AB172" s="147"/>
      <c r="AC172" s="147"/>
      <c r="AD172" s="147"/>
      <c r="AE172" s="147"/>
      <c r="AF172" s="147"/>
      <c r="AG172" s="147" t="s">
        <v>133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54"/>
      <c r="B173" s="155"/>
      <c r="C173" s="184" t="s">
        <v>385</v>
      </c>
      <c r="D173" s="159"/>
      <c r="E173" s="160">
        <v>2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133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54"/>
      <c r="B174" s="155"/>
      <c r="C174" s="184" t="s">
        <v>386</v>
      </c>
      <c r="D174" s="159"/>
      <c r="E174" s="160">
        <v>9.1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7"/>
      <c r="Z174" s="147"/>
      <c r="AA174" s="147"/>
      <c r="AB174" s="147"/>
      <c r="AC174" s="147"/>
      <c r="AD174" s="147"/>
      <c r="AE174" s="147"/>
      <c r="AF174" s="147"/>
      <c r="AG174" s="147" t="s">
        <v>133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54"/>
      <c r="B175" s="155"/>
      <c r="C175" s="184" t="s">
        <v>390</v>
      </c>
      <c r="D175" s="159"/>
      <c r="E175" s="160">
        <v>6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7"/>
      <c r="Z175" s="147"/>
      <c r="AA175" s="147"/>
      <c r="AB175" s="147"/>
      <c r="AC175" s="147"/>
      <c r="AD175" s="147"/>
      <c r="AE175" s="147"/>
      <c r="AF175" s="147"/>
      <c r="AG175" s="147" t="s">
        <v>133</v>
      </c>
      <c r="AH175" s="147">
        <v>0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54"/>
      <c r="B176" s="155"/>
      <c r="C176" s="184" t="s">
        <v>391</v>
      </c>
      <c r="D176" s="159"/>
      <c r="E176" s="160">
        <v>13.5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7"/>
      <c r="Z176" s="147"/>
      <c r="AA176" s="147"/>
      <c r="AB176" s="147"/>
      <c r="AC176" s="147"/>
      <c r="AD176" s="147"/>
      <c r="AE176" s="147"/>
      <c r="AF176" s="147"/>
      <c r="AG176" s="147" t="s">
        <v>133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ht="22.5" outlineLevel="1" x14ac:dyDescent="0.2">
      <c r="A177" s="168">
        <v>58</v>
      </c>
      <c r="B177" s="169" t="s">
        <v>287</v>
      </c>
      <c r="C177" s="183" t="s">
        <v>288</v>
      </c>
      <c r="D177" s="170" t="s">
        <v>283</v>
      </c>
      <c r="E177" s="171">
        <v>13.5</v>
      </c>
      <c r="F177" s="172"/>
      <c r="G177" s="173">
        <f>ROUND(E177*F177,2)</f>
        <v>0</v>
      </c>
      <c r="H177" s="158"/>
      <c r="I177" s="157">
        <f>ROUND(E177*H177,2)</f>
        <v>0</v>
      </c>
      <c r="J177" s="158"/>
      <c r="K177" s="157">
        <f>ROUND(E177*J177,2)</f>
        <v>0</v>
      </c>
      <c r="L177" s="157">
        <v>21</v>
      </c>
      <c r="M177" s="157">
        <f>G177*(1+L177/100)</f>
        <v>0</v>
      </c>
      <c r="N177" s="157">
        <v>0</v>
      </c>
      <c r="O177" s="157">
        <f>ROUND(E177*N177,2)</f>
        <v>0</v>
      </c>
      <c r="P177" s="157">
        <v>0</v>
      </c>
      <c r="Q177" s="157">
        <f>ROUND(E177*P177,2)</f>
        <v>0</v>
      </c>
      <c r="R177" s="157"/>
      <c r="S177" s="157" t="s">
        <v>155</v>
      </c>
      <c r="T177" s="157" t="s">
        <v>143</v>
      </c>
      <c r="U177" s="157">
        <v>0</v>
      </c>
      <c r="V177" s="157">
        <f>ROUND(E177*U177,2)</f>
        <v>0</v>
      </c>
      <c r="W177" s="157"/>
      <c r="X177" s="157" t="s">
        <v>130</v>
      </c>
      <c r="Y177" s="147"/>
      <c r="Z177" s="147"/>
      <c r="AA177" s="147"/>
      <c r="AB177" s="147"/>
      <c r="AC177" s="147"/>
      <c r="AD177" s="147"/>
      <c r="AE177" s="147"/>
      <c r="AF177" s="147"/>
      <c r="AG177" s="147" t="s">
        <v>131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54"/>
      <c r="B178" s="155"/>
      <c r="C178" s="184" t="s">
        <v>392</v>
      </c>
      <c r="D178" s="159"/>
      <c r="E178" s="160">
        <v>13.5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7"/>
      <c r="Z178" s="147"/>
      <c r="AA178" s="147"/>
      <c r="AB178" s="147"/>
      <c r="AC178" s="147"/>
      <c r="AD178" s="147"/>
      <c r="AE178" s="147"/>
      <c r="AF178" s="147"/>
      <c r="AG178" s="147" t="s">
        <v>133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x14ac:dyDescent="0.2">
      <c r="A179" s="162" t="s">
        <v>123</v>
      </c>
      <c r="B179" s="163" t="s">
        <v>93</v>
      </c>
      <c r="C179" s="182" t="s">
        <v>94</v>
      </c>
      <c r="D179" s="164"/>
      <c r="E179" s="165"/>
      <c r="F179" s="166"/>
      <c r="G179" s="167">
        <f>SUMIF(AG180:AG185,"&lt;&gt;NOR",G180:G185)</f>
        <v>0</v>
      </c>
      <c r="H179" s="161"/>
      <c r="I179" s="161">
        <f>SUM(I180:I185)</f>
        <v>0</v>
      </c>
      <c r="J179" s="161"/>
      <c r="K179" s="161">
        <f>SUM(K180:K185)</f>
        <v>0</v>
      </c>
      <c r="L179" s="161"/>
      <c r="M179" s="161">
        <f>SUM(M180:M185)</f>
        <v>0</v>
      </c>
      <c r="N179" s="161"/>
      <c r="O179" s="161">
        <f>SUM(O180:O185)</f>
        <v>0</v>
      </c>
      <c r="P179" s="161"/>
      <c r="Q179" s="161">
        <f>SUM(Q180:Q185)</f>
        <v>0</v>
      </c>
      <c r="R179" s="161"/>
      <c r="S179" s="161"/>
      <c r="T179" s="161"/>
      <c r="U179" s="161"/>
      <c r="V179" s="161">
        <f>SUM(V180:V185)</f>
        <v>2.75</v>
      </c>
      <c r="W179" s="161"/>
      <c r="X179" s="161"/>
      <c r="AG179" t="s">
        <v>124</v>
      </c>
    </row>
    <row r="180" spans="1:60" outlineLevel="1" x14ac:dyDescent="0.2">
      <c r="A180" s="174">
        <v>59</v>
      </c>
      <c r="B180" s="175" t="s">
        <v>290</v>
      </c>
      <c r="C180" s="185" t="s">
        <v>291</v>
      </c>
      <c r="D180" s="176" t="s">
        <v>226</v>
      </c>
      <c r="E180" s="177">
        <v>1.95461</v>
      </c>
      <c r="F180" s="178"/>
      <c r="G180" s="179">
        <f t="shared" ref="G180:G185" si="0">ROUND(E180*F180,2)</f>
        <v>0</v>
      </c>
      <c r="H180" s="158"/>
      <c r="I180" s="157">
        <f t="shared" ref="I180:I185" si="1">ROUND(E180*H180,2)</f>
        <v>0</v>
      </c>
      <c r="J180" s="158"/>
      <c r="K180" s="157">
        <f t="shared" ref="K180:K185" si="2">ROUND(E180*J180,2)</f>
        <v>0</v>
      </c>
      <c r="L180" s="157">
        <v>21</v>
      </c>
      <c r="M180" s="157">
        <f t="shared" ref="M180:M185" si="3">G180*(1+L180/100)</f>
        <v>0</v>
      </c>
      <c r="N180" s="157">
        <v>0</v>
      </c>
      <c r="O180" s="157">
        <f t="shared" ref="O180:O185" si="4">ROUND(E180*N180,2)</f>
        <v>0</v>
      </c>
      <c r="P180" s="157">
        <v>0</v>
      </c>
      <c r="Q180" s="157">
        <f t="shared" ref="Q180:Q185" si="5">ROUND(E180*P180,2)</f>
        <v>0</v>
      </c>
      <c r="R180" s="157"/>
      <c r="S180" s="157" t="s">
        <v>128</v>
      </c>
      <c r="T180" s="157" t="s">
        <v>129</v>
      </c>
      <c r="U180" s="157">
        <v>0.746</v>
      </c>
      <c r="V180" s="157">
        <f t="shared" ref="V180:V185" si="6">ROUND(E180*U180,2)</f>
        <v>1.46</v>
      </c>
      <c r="W180" s="157"/>
      <c r="X180" s="157" t="s">
        <v>292</v>
      </c>
      <c r="Y180" s="147"/>
      <c r="Z180" s="147"/>
      <c r="AA180" s="147"/>
      <c r="AB180" s="147"/>
      <c r="AC180" s="147"/>
      <c r="AD180" s="147"/>
      <c r="AE180" s="147"/>
      <c r="AF180" s="147"/>
      <c r="AG180" s="147" t="s">
        <v>293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74">
        <v>60</v>
      </c>
      <c r="B181" s="175" t="s">
        <v>294</v>
      </c>
      <c r="C181" s="185" t="s">
        <v>295</v>
      </c>
      <c r="D181" s="176" t="s">
        <v>226</v>
      </c>
      <c r="E181" s="177">
        <v>1.95461</v>
      </c>
      <c r="F181" s="178"/>
      <c r="G181" s="179">
        <f t="shared" si="0"/>
        <v>0</v>
      </c>
      <c r="H181" s="158"/>
      <c r="I181" s="157">
        <f t="shared" si="1"/>
        <v>0</v>
      </c>
      <c r="J181" s="158"/>
      <c r="K181" s="157">
        <f t="shared" si="2"/>
        <v>0</v>
      </c>
      <c r="L181" s="157">
        <v>21</v>
      </c>
      <c r="M181" s="157">
        <f t="shared" si="3"/>
        <v>0</v>
      </c>
      <c r="N181" s="157">
        <v>0</v>
      </c>
      <c r="O181" s="157">
        <f t="shared" si="4"/>
        <v>0</v>
      </c>
      <c r="P181" s="157">
        <v>0</v>
      </c>
      <c r="Q181" s="157">
        <f t="shared" si="5"/>
        <v>0</v>
      </c>
      <c r="R181" s="157"/>
      <c r="S181" s="157" t="s">
        <v>128</v>
      </c>
      <c r="T181" s="157" t="s">
        <v>129</v>
      </c>
      <c r="U181" s="157">
        <v>0.16400000000000001</v>
      </c>
      <c r="V181" s="157">
        <f t="shared" si="6"/>
        <v>0.32</v>
      </c>
      <c r="W181" s="157"/>
      <c r="X181" s="157" t="s">
        <v>292</v>
      </c>
      <c r="Y181" s="147"/>
      <c r="Z181" s="147"/>
      <c r="AA181" s="147"/>
      <c r="AB181" s="147"/>
      <c r="AC181" s="147"/>
      <c r="AD181" s="147"/>
      <c r="AE181" s="147"/>
      <c r="AF181" s="147"/>
      <c r="AG181" s="147" t="s">
        <v>293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1" x14ac:dyDescent="0.2">
      <c r="A182" s="174">
        <v>61</v>
      </c>
      <c r="B182" s="175" t="s">
        <v>296</v>
      </c>
      <c r="C182" s="185" t="s">
        <v>297</v>
      </c>
      <c r="D182" s="176" t="s">
        <v>226</v>
      </c>
      <c r="E182" s="177">
        <v>1.95461</v>
      </c>
      <c r="F182" s="178"/>
      <c r="G182" s="179">
        <f t="shared" si="0"/>
        <v>0</v>
      </c>
      <c r="H182" s="158"/>
      <c r="I182" s="157">
        <f t="shared" si="1"/>
        <v>0</v>
      </c>
      <c r="J182" s="158"/>
      <c r="K182" s="157">
        <f t="shared" si="2"/>
        <v>0</v>
      </c>
      <c r="L182" s="157">
        <v>21</v>
      </c>
      <c r="M182" s="157">
        <f t="shared" si="3"/>
        <v>0</v>
      </c>
      <c r="N182" s="157">
        <v>0</v>
      </c>
      <c r="O182" s="157">
        <f t="shared" si="4"/>
        <v>0</v>
      </c>
      <c r="P182" s="157">
        <v>0</v>
      </c>
      <c r="Q182" s="157">
        <f t="shared" si="5"/>
        <v>0</v>
      </c>
      <c r="R182" s="157"/>
      <c r="S182" s="157" t="s">
        <v>128</v>
      </c>
      <c r="T182" s="157" t="s">
        <v>129</v>
      </c>
      <c r="U182" s="157">
        <v>0.49</v>
      </c>
      <c r="V182" s="157">
        <f t="shared" si="6"/>
        <v>0.96</v>
      </c>
      <c r="W182" s="157"/>
      <c r="X182" s="157" t="s">
        <v>292</v>
      </c>
      <c r="Y182" s="147"/>
      <c r="Z182" s="147"/>
      <c r="AA182" s="147"/>
      <c r="AB182" s="147"/>
      <c r="AC182" s="147"/>
      <c r="AD182" s="147"/>
      <c r="AE182" s="147"/>
      <c r="AF182" s="147"/>
      <c r="AG182" s="147" t="s">
        <v>293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1" x14ac:dyDescent="0.2">
      <c r="A183" s="174">
        <v>62</v>
      </c>
      <c r="B183" s="175" t="s">
        <v>298</v>
      </c>
      <c r="C183" s="185" t="s">
        <v>299</v>
      </c>
      <c r="D183" s="176" t="s">
        <v>226</v>
      </c>
      <c r="E183" s="177">
        <v>29.319089999999999</v>
      </c>
      <c r="F183" s="178"/>
      <c r="G183" s="179">
        <f t="shared" si="0"/>
        <v>0</v>
      </c>
      <c r="H183" s="158"/>
      <c r="I183" s="157">
        <f t="shared" si="1"/>
        <v>0</v>
      </c>
      <c r="J183" s="158"/>
      <c r="K183" s="157">
        <f t="shared" si="2"/>
        <v>0</v>
      </c>
      <c r="L183" s="157">
        <v>21</v>
      </c>
      <c r="M183" s="157">
        <f t="shared" si="3"/>
        <v>0</v>
      </c>
      <c r="N183" s="157">
        <v>0</v>
      </c>
      <c r="O183" s="157">
        <f t="shared" si="4"/>
        <v>0</v>
      </c>
      <c r="P183" s="157">
        <v>0</v>
      </c>
      <c r="Q183" s="157">
        <f t="shared" si="5"/>
        <v>0</v>
      </c>
      <c r="R183" s="157"/>
      <c r="S183" s="157" t="s">
        <v>128</v>
      </c>
      <c r="T183" s="157" t="s">
        <v>129</v>
      </c>
      <c r="U183" s="157">
        <v>0</v>
      </c>
      <c r="V183" s="157">
        <f t="shared" si="6"/>
        <v>0</v>
      </c>
      <c r="W183" s="157"/>
      <c r="X183" s="157" t="s">
        <v>292</v>
      </c>
      <c r="Y183" s="147"/>
      <c r="Z183" s="147"/>
      <c r="AA183" s="147"/>
      <c r="AB183" s="147"/>
      <c r="AC183" s="147"/>
      <c r="AD183" s="147"/>
      <c r="AE183" s="147"/>
      <c r="AF183" s="147"/>
      <c r="AG183" s="147" t="s">
        <v>293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74">
        <v>63</v>
      </c>
      <c r="B184" s="175" t="s">
        <v>300</v>
      </c>
      <c r="C184" s="185" t="s">
        <v>301</v>
      </c>
      <c r="D184" s="176" t="s">
        <v>226</v>
      </c>
      <c r="E184" s="177">
        <v>1.95461</v>
      </c>
      <c r="F184" s="178"/>
      <c r="G184" s="179">
        <f t="shared" si="0"/>
        <v>0</v>
      </c>
      <c r="H184" s="158"/>
      <c r="I184" s="157">
        <f t="shared" si="1"/>
        <v>0</v>
      </c>
      <c r="J184" s="158"/>
      <c r="K184" s="157">
        <f t="shared" si="2"/>
        <v>0</v>
      </c>
      <c r="L184" s="157">
        <v>21</v>
      </c>
      <c r="M184" s="157">
        <f t="shared" si="3"/>
        <v>0</v>
      </c>
      <c r="N184" s="157">
        <v>0</v>
      </c>
      <c r="O184" s="157">
        <f t="shared" si="4"/>
        <v>0</v>
      </c>
      <c r="P184" s="157">
        <v>0</v>
      </c>
      <c r="Q184" s="157">
        <f t="shared" si="5"/>
        <v>0</v>
      </c>
      <c r="R184" s="157"/>
      <c r="S184" s="157" t="s">
        <v>128</v>
      </c>
      <c r="T184" s="157" t="s">
        <v>129</v>
      </c>
      <c r="U184" s="157">
        <v>0</v>
      </c>
      <c r="V184" s="157">
        <f t="shared" si="6"/>
        <v>0</v>
      </c>
      <c r="W184" s="157"/>
      <c r="X184" s="157" t="s">
        <v>292</v>
      </c>
      <c r="Y184" s="147"/>
      <c r="Z184" s="147"/>
      <c r="AA184" s="147"/>
      <c r="AB184" s="147"/>
      <c r="AC184" s="147"/>
      <c r="AD184" s="147"/>
      <c r="AE184" s="147"/>
      <c r="AF184" s="147"/>
      <c r="AG184" s="147" t="s">
        <v>293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74">
        <v>64</v>
      </c>
      <c r="B185" s="175" t="s">
        <v>302</v>
      </c>
      <c r="C185" s="185" t="s">
        <v>303</v>
      </c>
      <c r="D185" s="176" t="s">
        <v>226</v>
      </c>
      <c r="E185" s="177">
        <v>1.95461</v>
      </c>
      <c r="F185" s="178"/>
      <c r="G185" s="179">
        <f t="shared" si="0"/>
        <v>0</v>
      </c>
      <c r="H185" s="158"/>
      <c r="I185" s="157">
        <f t="shared" si="1"/>
        <v>0</v>
      </c>
      <c r="J185" s="158"/>
      <c r="K185" s="157">
        <f t="shared" si="2"/>
        <v>0</v>
      </c>
      <c r="L185" s="157">
        <v>21</v>
      </c>
      <c r="M185" s="157">
        <f t="shared" si="3"/>
        <v>0</v>
      </c>
      <c r="N185" s="157">
        <v>0</v>
      </c>
      <c r="O185" s="157">
        <f t="shared" si="4"/>
        <v>0</v>
      </c>
      <c r="P185" s="157">
        <v>0</v>
      </c>
      <c r="Q185" s="157">
        <f t="shared" si="5"/>
        <v>0</v>
      </c>
      <c r="R185" s="157"/>
      <c r="S185" s="157" t="s">
        <v>128</v>
      </c>
      <c r="T185" s="157" t="s">
        <v>129</v>
      </c>
      <c r="U185" s="157">
        <v>6.0000000000000001E-3</v>
      </c>
      <c r="V185" s="157">
        <f t="shared" si="6"/>
        <v>0.01</v>
      </c>
      <c r="W185" s="157"/>
      <c r="X185" s="157" t="s">
        <v>292</v>
      </c>
      <c r="Y185" s="147"/>
      <c r="Z185" s="147"/>
      <c r="AA185" s="147"/>
      <c r="AB185" s="147"/>
      <c r="AC185" s="147"/>
      <c r="AD185" s="147"/>
      <c r="AE185" s="147"/>
      <c r="AF185" s="147"/>
      <c r="AG185" s="147" t="s">
        <v>293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x14ac:dyDescent="0.2">
      <c r="A186" s="162" t="s">
        <v>123</v>
      </c>
      <c r="B186" s="163" t="s">
        <v>96</v>
      </c>
      <c r="C186" s="182" t="s">
        <v>29</v>
      </c>
      <c r="D186" s="164"/>
      <c r="E186" s="165"/>
      <c r="F186" s="166"/>
      <c r="G186" s="167">
        <f>SUMIF(AG187:AG188,"&lt;&gt;NOR",G187:G188)</f>
        <v>0</v>
      </c>
      <c r="H186" s="161"/>
      <c r="I186" s="161">
        <f>SUM(I187:I188)</f>
        <v>0</v>
      </c>
      <c r="J186" s="161"/>
      <c r="K186" s="161">
        <f>SUM(K187:K188)</f>
        <v>0</v>
      </c>
      <c r="L186" s="161"/>
      <c r="M186" s="161">
        <f>SUM(M187:M188)</f>
        <v>0</v>
      </c>
      <c r="N186" s="161"/>
      <c r="O186" s="161">
        <f>SUM(O187:O188)</f>
        <v>0</v>
      </c>
      <c r="P186" s="161"/>
      <c r="Q186" s="161">
        <f>SUM(Q187:Q188)</f>
        <v>0</v>
      </c>
      <c r="R186" s="161"/>
      <c r="S186" s="161"/>
      <c r="T186" s="161"/>
      <c r="U186" s="161"/>
      <c r="V186" s="161">
        <f>SUM(V187:V188)</f>
        <v>0</v>
      </c>
      <c r="W186" s="161"/>
      <c r="X186" s="161"/>
      <c r="AG186" t="s">
        <v>124</v>
      </c>
    </row>
    <row r="187" spans="1:60" outlineLevel="1" x14ac:dyDescent="0.2">
      <c r="A187" s="174">
        <v>65</v>
      </c>
      <c r="B187" s="175" t="s">
        <v>304</v>
      </c>
      <c r="C187" s="185" t="s">
        <v>305</v>
      </c>
      <c r="D187" s="176" t="s">
        <v>306</v>
      </c>
      <c r="E187" s="177">
        <v>1</v>
      </c>
      <c r="F187" s="178"/>
      <c r="G187" s="179">
        <f>ROUND(E187*F187,2)</f>
        <v>0</v>
      </c>
      <c r="H187" s="158"/>
      <c r="I187" s="157">
        <f>ROUND(E187*H187,2)</f>
        <v>0</v>
      </c>
      <c r="J187" s="158"/>
      <c r="K187" s="157">
        <f>ROUND(E187*J187,2)</f>
        <v>0</v>
      </c>
      <c r="L187" s="157">
        <v>21</v>
      </c>
      <c r="M187" s="157">
        <f>G187*(1+L187/100)</f>
        <v>0</v>
      </c>
      <c r="N187" s="157">
        <v>0</v>
      </c>
      <c r="O187" s="157">
        <f>ROUND(E187*N187,2)</f>
        <v>0</v>
      </c>
      <c r="P187" s="157">
        <v>0</v>
      </c>
      <c r="Q187" s="157">
        <f>ROUND(E187*P187,2)</f>
        <v>0</v>
      </c>
      <c r="R187" s="157"/>
      <c r="S187" s="157" t="s">
        <v>128</v>
      </c>
      <c r="T187" s="157" t="s">
        <v>143</v>
      </c>
      <c r="U187" s="157">
        <v>0</v>
      </c>
      <c r="V187" s="157">
        <f>ROUND(E187*U187,2)</f>
        <v>0</v>
      </c>
      <c r="W187" s="157"/>
      <c r="X187" s="157" t="s">
        <v>307</v>
      </c>
      <c r="Y187" s="147"/>
      <c r="Z187" s="147"/>
      <c r="AA187" s="147"/>
      <c r="AB187" s="147"/>
      <c r="AC187" s="147"/>
      <c r="AD187" s="147"/>
      <c r="AE187" s="147"/>
      <c r="AF187" s="147"/>
      <c r="AG187" s="147" t="s">
        <v>308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ht="22.5" outlineLevel="1" x14ac:dyDescent="0.2">
      <c r="A188" s="168">
        <v>66</v>
      </c>
      <c r="B188" s="169" t="s">
        <v>309</v>
      </c>
      <c r="C188" s="183" t="s">
        <v>310</v>
      </c>
      <c r="D188" s="170" t="s">
        <v>306</v>
      </c>
      <c r="E188" s="171">
        <v>1</v>
      </c>
      <c r="F188" s="172"/>
      <c r="G188" s="173">
        <f>ROUND(E188*F188,2)</f>
        <v>0</v>
      </c>
      <c r="H188" s="158"/>
      <c r="I188" s="157">
        <f>ROUND(E188*H188,2)</f>
        <v>0</v>
      </c>
      <c r="J188" s="158"/>
      <c r="K188" s="157">
        <f>ROUND(E188*J188,2)</f>
        <v>0</v>
      </c>
      <c r="L188" s="157">
        <v>21</v>
      </c>
      <c r="M188" s="157">
        <f>G188*(1+L188/100)</f>
        <v>0</v>
      </c>
      <c r="N188" s="157">
        <v>0</v>
      </c>
      <c r="O188" s="157">
        <f>ROUND(E188*N188,2)</f>
        <v>0</v>
      </c>
      <c r="P188" s="157">
        <v>0</v>
      </c>
      <c r="Q188" s="157">
        <f>ROUND(E188*P188,2)</f>
        <v>0</v>
      </c>
      <c r="R188" s="157"/>
      <c r="S188" s="157" t="s">
        <v>128</v>
      </c>
      <c r="T188" s="157" t="s">
        <v>143</v>
      </c>
      <c r="U188" s="157">
        <v>0</v>
      </c>
      <c r="V188" s="157">
        <f>ROUND(E188*U188,2)</f>
        <v>0</v>
      </c>
      <c r="W188" s="157"/>
      <c r="X188" s="157" t="s">
        <v>307</v>
      </c>
      <c r="Y188" s="147"/>
      <c r="Z188" s="147"/>
      <c r="AA188" s="147"/>
      <c r="AB188" s="147"/>
      <c r="AC188" s="147"/>
      <c r="AD188" s="147"/>
      <c r="AE188" s="147"/>
      <c r="AF188" s="147"/>
      <c r="AG188" s="147" t="s">
        <v>308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x14ac:dyDescent="0.2">
      <c r="A189" s="3"/>
      <c r="B189" s="4"/>
      <c r="C189" s="187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AE189">
        <v>15</v>
      </c>
      <c r="AF189">
        <v>21</v>
      </c>
      <c r="AG189" t="s">
        <v>110</v>
      </c>
    </row>
    <row r="190" spans="1:60" x14ac:dyDescent="0.2">
      <c r="A190" s="150"/>
      <c r="B190" s="151" t="s">
        <v>31</v>
      </c>
      <c r="C190" s="188"/>
      <c r="D190" s="152"/>
      <c r="E190" s="153"/>
      <c r="F190" s="153"/>
      <c r="G190" s="181">
        <f>G8+G15+G24+G32+G37+G41+G51+G96+G98+G109+G114+G138+G147+G164+G179+G186</f>
        <v>0</v>
      </c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AE190">
        <f>SUMIF(L7:L188,AE189,G7:G188)</f>
        <v>0</v>
      </c>
      <c r="AF190">
        <f>SUMIF(L7:L188,AF189,G7:G188)</f>
        <v>0</v>
      </c>
      <c r="AG190" t="s">
        <v>311</v>
      </c>
    </row>
    <row r="191" spans="1:60" x14ac:dyDescent="0.2">
      <c r="A191" s="3"/>
      <c r="B191" s="4"/>
      <c r="C191" s="187"/>
      <c r="D191" s="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60" x14ac:dyDescent="0.2">
      <c r="A192" s="3"/>
      <c r="B192" s="4"/>
      <c r="C192" s="187"/>
      <c r="D192" s="6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33" x14ac:dyDescent="0.2">
      <c r="A193" s="265" t="s">
        <v>312</v>
      </c>
      <c r="B193" s="265"/>
      <c r="C193" s="266"/>
      <c r="D193" s="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3" x14ac:dyDescent="0.2">
      <c r="A194" s="246"/>
      <c r="B194" s="247"/>
      <c r="C194" s="248"/>
      <c r="D194" s="247"/>
      <c r="E194" s="247"/>
      <c r="F194" s="247"/>
      <c r="G194" s="249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AG194" t="s">
        <v>313</v>
      </c>
    </row>
    <row r="195" spans="1:33" x14ac:dyDescent="0.2">
      <c r="A195" s="250"/>
      <c r="B195" s="251"/>
      <c r="C195" s="252"/>
      <c r="D195" s="251"/>
      <c r="E195" s="251"/>
      <c r="F195" s="251"/>
      <c r="G195" s="25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3" x14ac:dyDescent="0.2">
      <c r="A196" s="250"/>
      <c r="B196" s="251"/>
      <c r="C196" s="252"/>
      <c r="D196" s="251"/>
      <c r="E196" s="251"/>
      <c r="F196" s="251"/>
      <c r="G196" s="25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33" x14ac:dyDescent="0.2">
      <c r="A197" s="250"/>
      <c r="B197" s="251"/>
      <c r="C197" s="252"/>
      <c r="D197" s="251"/>
      <c r="E197" s="251"/>
      <c r="F197" s="251"/>
      <c r="G197" s="25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33" x14ac:dyDescent="0.2">
      <c r="A198" s="254"/>
      <c r="B198" s="255"/>
      <c r="C198" s="256"/>
      <c r="D198" s="255"/>
      <c r="E198" s="255"/>
      <c r="F198" s="255"/>
      <c r="G198" s="257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33" x14ac:dyDescent="0.2">
      <c r="A199" s="3"/>
      <c r="B199" s="4"/>
      <c r="C199" s="187"/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33" x14ac:dyDescent="0.2">
      <c r="C200" s="189"/>
      <c r="D200" s="10"/>
      <c r="AG200" t="s">
        <v>314</v>
      </c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94:G198"/>
    <mergeCell ref="A1:G1"/>
    <mergeCell ref="C2:G2"/>
    <mergeCell ref="C3:G3"/>
    <mergeCell ref="C4:G4"/>
    <mergeCell ref="A193:C193"/>
  </mergeCells>
  <pageMargins left="0.59055118110236204" right="0.196850393700787" top="0.78740157499999996" bottom="0.78740157499999996" header="0.3" footer="0.3"/>
  <pageSetup paperSize="9" orientation="portrait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0622E-31F6-4B57-B753-F71EE6C7EDE8}">
  <sheetPr>
    <outlinePr summaryBelow="0"/>
  </sheetPr>
  <dimension ref="A1:BH5000"/>
  <sheetViews>
    <sheetView workbookViewId="0">
      <pane ySplit="7" topLeftCell="A8" activePane="bottomLeft" state="frozen"/>
      <selection pane="bottomLeft" activeCell="AD27" sqref="AD27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98</v>
      </c>
    </row>
    <row r="2" spans="1:60" ht="24.95" customHeight="1" x14ac:dyDescent="0.2">
      <c r="A2" s="139" t="s">
        <v>8</v>
      </c>
      <c r="B2" s="49" t="s">
        <v>43</v>
      </c>
      <c r="C2" s="259" t="s">
        <v>44</v>
      </c>
      <c r="D2" s="260"/>
      <c r="E2" s="260"/>
      <c r="F2" s="260"/>
      <c r="G2" s="261"/>
      <c r="AG2" t="s">
        <v>99</v>
      </c>
    </row>
    <row r="3" spans="1:60" ht="24.95" customHeight="1" x14ac:dyDescent="0.2">
      <c r="A3" s="139" t="s">
        <v>9</v>
      </c>
      <c r="B3" s="49" t="s">
        <v>51</v>
      </c>
      <c r="C3" s="259" t="s">
        <v>476</v>
      </c>
      <c r="D3" s="260"/>
      <c r="E3" s="260"/>
      <c r="F3" s="260"/>
      <c r="G3" s="261"/>
      <c r="AC3" s="121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51</v>
      </c>
      <c r="C4" s="262" t="s">
        <v>48</v>
      </c>
      <c r="D4" s="263"/>
      <c r="E4" s="263"/>
      <c r="F4" s="263"/>
      <c r="G4" s="264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123</v>
      </c>
      <c r="B8" s="163" t="s">
        <v>65</v>
      </c>
      <c r="C8" s="182" t="s">
        <v>66</v>
      </c>
      <c r="D8" s="164"/>
      <c r="E8" s="165"/>
      <c r="F8" s="166"/>
      <c r="G8" s="167">
        <f>SUMIF(AG9:AG10,"&lt;&gt;NOR",G9:G10)</f>
        <v>0</v>
      </c>
      <c r="H8" s="161"/>
      <c r="I8" s="161">
        <f>SUM(I9:I10)</f>
        <v>0</v>
      </c>
      <c r="J8" s="161"/>
      <c r="K8" s="161">
        <f>SUM(K9:K10)</f>
        <v>0</v>
      </c>
      <c r="L8" s="161"/>
      <c r="M8" s="161">
        <f>SUM(M9:M10)</f>
        <v>0</v>
      </c>
      <c r="N8" s="161"/>
      <c r="O8" s="161">
        <f>SUM(O9:O10)</f>
        <v>0.15</v>
      </c>
      <c r="P8" s="161"/>
      <c r="Q8" s="161">
        <f>SUM(Q9:Q10)</f>
        <v>0</v>
      </c>
      <c r="R8" s="161"/>
      <c r="S8" s="161"/>
      <c r="T8" s="161"/>
      <c r="U8" s="161"/>
      <c r="V8" s="161">
        <f>SUM(V9:V10)</f>
        <v>6.48</v>
      </c>
      <c r="W8" s="161"/>
      <c r="X8" s="161"/>
      <c r="AG8" t="s">
        <v>124</v>
      </c>
    </row>
    <row r="9" spans="1:60" outlineLevel="1" x14ac:dyDescent="0.2">
      <c r="A9" s="168">
        <v>1</v>
      </c>
      <c r="B9" s="169" t="s">
        <v>159</v>
      </c>
      <c r="C9" s="183" t="s">
        <v>160</v>
      </c>
      <c r="D9" s="170" t="s">
        <v>127</v>
      </c>
      <c r="E9" s="171">
        <v>24.93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5.9199999999999999E-3</v>
      </c>
      <c r="O9" s="157">
        <f>ROUND(E9*N9,2)</f>
        <v>0.15</v>
      </c>
      <c r="P9" s="157">
        <v>0</v>
      </c>
      <c r="Q9" s="157">
        <f>ROUND(E9*P9,2)</f>
        <v>0</v>
      </c>
      <c r="R9" s="157"/>
      <c r="S9" s="157" t="s">
        <v>128</v>
      </c>
      <c r="T9" s="157" t="s">
        <v>129</v>
      </c>
      <c r="U9" s="157">
        <v>0.26</v>
      </c>
      <c r="V9" s="157">
        <f>ROUND(E9*U9,2)</f>
        <v>6.48</v>
      </c>
      <c r="W9" s="157"/>
      <c r="X9" s="157" t="s">
        <v>130</v>
      </c>
      <c r="Y9" s="147"/>
      <c r="Z9" s="147"/>
      <c r="AA9" s="147"/>
      <c r="AB9" s="147"/>
      <c r="AC9" s="147"/>
      <c r="AD9" s="147"/>
      <c r="AE9" s="147"/>
      <c r="AF9" s="147"/>
      <c r="AG9" s="147" t="s">
        <v>161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184" t="s">
        <v>393</v>
      </c>
      <c r="D10" s="159"/>
      <c r="E10" s="160">
        <v>24.93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133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5.5" x14ac:dyDescent="0.2">
      <c r="A11" s="162" t="s">
        <v>123</v>
      </c>
      <c r="B11" s="163" t="s">
        <v>67</v>
      </c>
      <c r="C11" s="182" t="s">
        <v>68</v>
      </c>
      <c r="D11" s="164"/>
      <c r="E11" s="165"/>
      <c r="F11" s="166"/>
      <c r="G11" s="167">
        <f>SUMIF(AG12:AG13,"&lt;&gt;NOR",G12:G13)</f>
        <v>0</v>
      </c>
      <c r="H11" s="161"/>
      <c r="I11" s="161">
        <f>SUM(I12:I13)</f>
        <v>0</v>
      </c>
      <c r="J11" s="161"/>
      <c r="K11" s="161">
        <f>SUM(K12:K13)</f>
        <v>0</v>
      </c>
      <c r="L11" s="161"/>
      <c r="M11" s="161">
        <f>SUM(M12:M13)</f>
        <v>0</v>
      </c>
      <c r="N11" s="161"/>
      <c r="O11" s="161">
        <f>SUM(O12:O13)</f>
        <v>0</v>
      </c>
      <c r="P11" s="161"/>
      <c r="Q11" s="161">
        <f>SUM(Q12:Q13)</f>
        <v>0</v>
      </c>
      <c r="R11" s="161"/>
      <c r="S11" s="161"/>
      <c r="T11" s="161"/>
      <c r="U11" s="161"/>
      <c r="V11" s="161">
        <f>SUM(V12:V13)</f>
        <v>7.73</v>
      </c>
      <c r="W11" s="161"/>
      <c r="X11" s="161"/>
      <c r="AG11" t="s">
        <v>124</v>
      </c>
    </row>
    <row r="12" spans="1:60" outlineLevel="1" x14ac:dyDescent="0.2">
      <c r="A12" s="168">
        <v>2</v>
      </c>
      <c r="B12" s="169" t="s">
        <v>163</v>
      </c>
      <c r="C12" s="183" t="s">
        <v>164</v>
      </c>
      <c r="D12" s="170" t="s">
        <v>127</v>
      </c>
      <c r="E12" s="171">
        <v>24.93</v>
      </c>
      <c r="F12" s="172"/>
      <c r="G12" s="173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57">
        <v>4.0000000000000003E-5</v>
      </c>
      <c r="O12" s="157">
        <f>ROUND(E12*N12,2)</f>
        <v>0</v>
      </c>
      <c r="P12" s="157">
        <v>0</v>
      </c>
      <c r="Q12" s="157">
        <f>ROUND(E12*P12,2)</f>
        <v>0</v>
      </c>
      <c r="R12" s="157"/>
      <c r="S12" s="157" t="s">
        <v>128</v>
      </c>
      <c r="T12" s="157" t="s">
        <v>129</v>
      </c>
      <c r="U12" s="157">
        <v>0.31</v>
      </c>
      <c r="V12" s="157">
        <f>ROUND(E12*U12,2)</f>
        <v>7.73</v>
      </c>
      <c r="W12" s="157"/>
      <c r="X12" s="157" t="s">
        <v>130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131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184" t="s">
        <v>393</v>
      </c>
      <c r="D13" s="159"/>
      <c r="E13" s="160">
        <v>24.93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133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x14ac:dyDescent="0.2">
      <c r="A14" s="162" t="s">
        <v>123</v>
      </c>
      <c r="B14" s="163" t="s">
        <v>69</v>
      </c>
      <c r="C14" s="182" t="s">
        <v>70</v>
      </c>
      <c r="D14" s="164"/>
      <c r="E14" s="165"/>
      <c r="F14" s="166"/>
      <c r="G14" s="167">
        <f>SUMIF(AG15:AG16,"&lt;&gt;NOR",G15:G16)</f>
        <v>0</v>
      </c>
      <c r="H14" s="161"/>
      <c r="I14" s="161">
        <f>SUM(I15:I16)</f>
        <v>0</v>
      </c>
      <c r="J14" s="161"/>
      <c r="K14" s="161">
        <f>SUM(K15:K16)</f>
        <v>0</v>
      </c>
      <c r="L14" s="161"/>
      <c r="M14" s="161">
        <f>SUM(M15:M16)</f>
        <v>0</v>
      </c>
      <c r="N14" s="161"/>
      <c r="O14" s="161">
        <f>SUM(O15:O16)</f>
        <v>0</v>
      </c>
      <c r="P14" s="161"/>
      <c r="Q14" s="161">
        <f>SUM(Q15:Q16)</f>
        <v>0</v>
      </c>
      <c r="R14" s="161"/>
      <c r="S14" s="161"/>
      <c r="T14" s="161"/>
      <c r="U14" s="161"/>
      <c r="V14" s="161">
        <f>SUM(V15:V16)</f>
        <v>0</v>
      </c>
      <c r="W14" s="161"/>
      <c r="X14" s="161"/>
      <c r="AG14" t="s">
        <v>124</v>
      </c>
    </row>
    <row r="15" spans="1:60" ht="22.5" outlineLevel="1" x14ac:dyDescent="0.2">
      <c r="A15" s="168">
        <v>3</v>
      </c>
      <c r="B15" s="169" t="s">
        <v>221</v>
      </c>
      <c r="C15" s="183" t="s">
        <v>394</v>
      </c>
      <c r="D15" s="170" t="s">
        <v>171</v>
      </c>
      <c r="E15" s="171">
        <v>2</v>
      </c>
      <c r="F15" s="172"/>
      <c r="G15" s="173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21</v>
      </c>
      <c r="M15" s="157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7"/>
      <c r="S15" s="157" t="s">
        <v>155</v>
      </c>
      <c r="T15" s="157" t="s">
        <v>143</v>
      </c>
      <c r="U15" s="157">
        <v>0</v>
      </c>
      <c r="V15" s="157">
        <f>ROUND(E15*U15,2)</f>
        <v>0</v>
      </c>
      <c r="W15" s="157"/>
      <c r="X15" s="157" t="s">
        <v>179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180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184" t="s">
        <v>395</v>
      </c>
      <c r="D16" s="159"/>
      <c r="E16" s="160">
        <v>2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133</v>
      </c>
      <c r="AH16" s="147">
        <v>0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62" t="s">
        <v>123</v>
      </c>
      <c r="B17" s="163" t="s">
        <v>71</v>
      </c>
      <c r="C17" s="182" t="s">
        <v>72</v>
      </c>
      <c r="D17" s="164"/>
      <c r="E17" s="165"/>
      <c r="F17" s="166"/>
      <c r="G17" s="167">
        <f>SUMIF(AG18:AG18,"&lt;&gt;NOR",G18:G18)</f>
        <v>0</v>
      </c>
      <c r="H17" s="161"/>
      <c r="I17" s="161">
        <f>SUM(I18:I18)</f>
        <v>0</v>
      </c>
      <c r="J17" s="161"/>
      <c r="K17" s="161">
        <f>SUM(K18:K18)</f>
        <v>0</v>
      </c>
      <c r="L17" s="161"/>
      <c r="M17" s="161">
        <f>SUM(M18:M18)</f>
        <v>0</v>
      </c>
      <c r="N17" s="161"/>
      <c r="O17" s="161">
        <f>SUM(O18:O18)</f>
        <v>0</v>
      </c>
      <c r="P17" s="161"/>
      <c r="Q17" s="161">
        <f>SUM(Q18:Q18)</f>
        <v>0</v>
      </c>
      <c r="R17" s="161"/>
      <c r="S17" s="161"/>
      <c r="T17" s="161"/>
      <c r="U17" s="161"/>
      <c r="V17" s="161">
        <f>SUM(V18:V18)</f>
        <v>0.28000000000000003</v>
      </c>
      <c r="W17" s="161"/>
      <c r="X17" s="161"/>
      <c r="AG17" t="s">
        <v>124</v>
      </c>
    </row>
    <row r="18" spans="1:60" outlineLevel="1" x14ac:dyDescent="0.2">
      <c r="A18" s="174">
        <v>4</v>
      </c>
      <c r="B18" s="175" t="s">
        <v>224</v>
      </c>
      <c r="C18" s="185" t="s">
        <v>225</v>
      </c>
      <c r="D18" s="176" t="s">
        <v>226</v>
      </c>
      <c r="E18" s="177">
        <v>0.14857999999999999</v>
      </c>
      <c r="F18" s="178"/>
      <c r="G18" s="179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21</v>
      </c>
      <c r="M18" s="157">
        <f>G18*(1+L18/100)</f>
        <v>0</v>
      </c>
      <c r="N18" s="157">
        <v>0</v>
      </c>
      <c r="O18" s="157">
        <f>ROUND(E18*N18,2)</f>
        <v>0</v>
      </c>
      <c r="P18" s="157">
        <v>0</v>
      </c>
      <c r="Q18" s="157">
        <f>ROUND(E18*P18,2)</f>
        <v>0</v>
      </c>
      <c r="R18" s="157"/>
      <c r="S18" s="157" t="s">
        <v>128</v>
      </c>
      <c r="T18" s="157" t="s">
        <v>129</v>
      </c>
      <c r="U18" s="157">
        <v>1.8919999999999999</v>
      </c>
      <c r="V18" s="157">
        <f>ROUND(E18*U18,2)</f>
        <v>0.28000000000000003</v>
      </c>
      <c r="W18" s="157"/>
      <c r="X18" s="157" t="s">
        <v>227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228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x14ac:dyDescent="0.2">
      <c r="A19" s="162" t="s">
        <v>123</v>
      </c>
      <c r="B19" s="163" t="s">
        <v>73</v>
      </c>
      <c r="C19" s="182" t="s">
        <v>74</v>
      </c>
      <c r="D19" s="164"/>
      <c r="E19" s="165"/>
      <c r="F19" s="166"/>
      <c r="G19" s="167">
        <f>SUMIF(AG20:AG21,"&lt;&gt;NOR",G20:G21)</f>
        <v>0</v>
      </c>
      <c r="H19" s="161"/>
      <c r="I19" s="161">
        <f>SUM(I20:I21)</f>
        <v>0</v>
      </c>
      <c r="J19" s="161"/>
      <c r="K19" s="161">
        <f>SUM(K20:K21)</f>
        <v>0</v>
      </c>
      <c r="L19" s="161"/>
      <c r="M19" s="161">
        <f>SUM(M20:M21)</f>
        <v>0</v>
      </c>
      <c r="N19" s="161"/>
      <c r="O19" s="161">
        <f>SUM(O20:O21)</f>
        <v>0</v>
      </c>
      <c r="P19" s="161"/>
      <c r="Q19" s="161">
        <f>SUM(Q20:Q21)</f>
        <v>0</v>
      </c>
      <c r="R19" s="161"/>
      <c r="S19" s="161"/>
      <c r="T19" s="161"/>
      <c r="U19" s="161"/>
      <c r="V19" s="161">
        <f>SUM(V20:V21)</f>
        <v>0</v>
      </c>
      <c r="W19" s="161"/>
      <c r="X19" s="161"/>
      <c r="AG19" t="s">
        <v>124</v>
      </c>
    </row>
    <row r="20" spans="1:60" ht="22.5" outlineLevel="1" x14ac:dyDescent="0.2">
      <c r="A20" s="168">
        <v>5</v>
      </c>
      <c r="B20" s="169" t="s">
        <v>396</v>
      </c>
      <c r="C20" s="183" t="s">
        <v>397</v>
      </c>
      <c r="D20" s="170" t="s">
        <v>171</v>
      </c>
      <c r="E20" s="171">
        <v>2</v>
      </c>
      <c r="F20" s="172"/>
      <c r="G20" s="173">
        <f>ROUND(E20*F20,2)</f>
        <v>0</v>
      </c>
      <c r="H20" s="158"/>
      <c r="I20" s="157">
        <f>ROUND(E20*H20,2)</f>
        <v>0</v>
      </c>
      <c r="J20" s="158"/>
      <c r="K20" s="157">
        <f>ROUND(E20*J20,2)</f>
        <v>0</v>
      </c>
      <c r="L20" s="157">
        <v>21</v>
      </c>
      <c r="M20" s="157">
        <f>G20*(1+L20/100)</f>
        <v>0</v>
      </c>
      <c r="N20" s="157">
        <v>0</v>
      </c>
      <c r="O20" s="157">
        <f>ROUND(E20*N20,2)</f>
        <v>0</v>
      </c>
      <c r="P20" s="157">
        <v>0</v>
      </c>
      <c r="Q20" s="157">
        <f>ROUND(E20*P20,2)</f>
        <v>0</v>
      </c>
      <c r="R20" s="157"/>
      <c r="S20" s="157" t="s">
        <v>155</v>
      </c>
      <c r="T20" s="157" t="s">
        <v>143</v>
      </c>
      <c r="U20" s="157">
        <v>0</v>
      </c>
      <c r="V20" s="157">
        <f>ROUND(E20*U20,2)</f>
        <v>0</v>
      </c>
      <c r="W20" s="157"/>
      <c r="X20" s="157" t="s">
        <v>130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131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84" t="s">
        <v>398</v>
      </c>
      <c r="D21" s="159"/>
      <c r="E21" s="160">
        <v>2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7"/>
      <c r="Z21" s="147"/>
      <c r="AA21" s="147"/>
      <c r="AB21" s="147"/>
      <c r="AC21" s="147"/>
      <c r="AD21" s="147"/>
      <c r="AE21" s="147"/>
      <c r="AF21" s="147"/>
      <c r="AG21" s="147" t="s">
        <v>133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x14ac:dyDescent="0.2">
      <c r="A22" s="162" t="s">
        <v>123</v>
      </c>
      <c r="B22" s="163" t="s">
        <v>89</v>
      </c>
      <c r="C22" s="182" t="s">
        <v>90</v>
      </c>
      <c r="D22" s="164"/>
      <c r="E22" s="165"/>
      <c r="F22" s="166"/>
      <c r="G22" s="167">
        <f>SUMIF(AG23:AG34,"&lt;&gt;NOR",G23:G34)</f>
        <v>0</v>
      </c>
      <c r="H22" s="161"/>
      <c r="I22" s="161">
        <f>SUM(I23:I34)</f>
        <v>0</v>
      </c>
      <c r="J22" s="161"/>
      <c r="K22" s="161">
        <f>SUM(K23:K34)</f>
        <v>0</v>
      </c>
      <c r="L22" s="161"/>
      <c r="M22" s="161">
        <f>SUM(M23:M34)</f>
        <v>0</v>
      </c>
      <c r="N22" s="161"/>
      <c r="O22" s="161">
        <f>SUM(O23:O34)</f>
        <v>0</v>
      </c>
      <c r="P22" s="161"/>
      <c r="Q22" s="161">
        <f>SUM(Q23:Q34)</f>
        <v>0</v>
      </c>
      <c r="R22" s="161"/>
      <c r="S22" s="161"/>
      <c r="T22" s="161"/>
      <c r="U22" s="161"/>
      <c r="V22" s="161">
        <f>SUM(V23:V34)</f>
        <v>2.37</v>
      </c>
      <c r="W22" s="161"/>
      <c r="X22" s="161"/>
      <c r="AG22" t="s">
        <v>124</v>
      </c>
    </row>
    <row r="23" spans="1:60" outlineLevel="1" x14ac:dyDescent="0.2">
      <c r="A23" s="168">
        <v>6</v>
      </c>
      <c r="B23" s="169" t="s">
        <v>270</v>
      </c>
      <c r="C23" s="183" t="s">
        <v>271</v>
      </c>
      <c r="D23" s="170" t="s">
        <v>127</v>
      </c>
      <c r="E23" s="171">
        <v>5.7880500000000001</v>
      </c>
      <c r="F23" s="172"/>
      <c r="G23" s="173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21</v>
      </c>
      <c r="M23" s="157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7"/>
      <c r="S23" s="157" t="s">
        <v>128</v>
      </c>
      <c r="T23" s="157" t="s">
        <v>129</v>
      </c>
      <c r="U23" s="157">
        <v>7.0000000000000007E-2</v>
      </c>
      <c r="V23" s="157">
        <f>ROUND(E23*U23,2)</f>
        <v>0.41</v>
      </c>
      <c r="W23" s="157"/>
      <c r="X23" s="157" t="s">
        <v>130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131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84" t="s">
        <v>399</v>
      </c>
      <c r="D24" s="159"/>
      <c r="E24" s="160">
        <v>3.7395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133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184" t="s">
        <v>400</v>
      </c>
      <c r="D25" s="159"/>
      <c r="E25" s="160">
        <v>2.0485500000000001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133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68">
        <v>7</v>
      </c>
      <c r="B26" s="169" t="s">
        <v>273</v>
      </c>
      <c r="C26" s="183" t="s">
        <v>274</v>
      </c>
      <c r="D26" s="170" t="s">
        <v>127</v>
      </c>
      <c r="E26" s="171">
        <v>5.7880500000000001</v>
      </c>
      <c r="F26" s="172"/>
      <c r="G26" s="173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21</v>
      </c>
      <c r="M26" s="157">
        <f>G26*(1+L26/100)</f>
        <v>0</v>
      </c>
      <c r="N26" s="157">
        <v>1E-4</v>
      </c>
      <c r="O26" s="157">
        <f>ROUND(E26*N26,2)</f>
        <v>0</v>
      </c>
      <c r="P26" s="157">
        <v>0</v>
      </c>
      <c r="Q26" s="157">
        <f>ROUND(E26*P26,2)</f>
        <v>0</v>
      </c>
      <c r="R26" s="157"/>
      <c r="S26" s="157" t="s">
        <v>128</v>
      </c>
      <c r="T26" s="157" t="s">
        <v>129</v>
      </c>
      <c r="U26" s="157">
        <v>0.03</v>
      </c>
      <c r="V26" s="157">
        <f>ROUND(E26*U26,2)</f>
        <v>0.17</v>
      </c>
      <c r="W26" s="157"/>
      <c r="X26" s="157" t="s">
        <v>130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131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184" t="s">
        <v>399</v>
      </c>
      <c r="D27" s="159"/>
      <c r="E27" s="160">
        <v>3.7395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133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54"/>
      <c r="B28" s="155"/>
      <c r="C28" s="184" t="s">
        <v>400</v>
      </c>
      <c r="D28" s="159"/>
      <c r="E28" s="160">
        <v>2.0485500000000001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7"/>
      <c r="Z28" s="147"/>
      <c r="AA28" s="147"/>
      <c r="AB28" s="147"/>
      <c r="AC28" s="147"/>
      <c r="AD28" s="147"/>
      <c r="AE28" s="147"/>
      <c r="AF28" s="147"/>
      <c r="AG28" s="147" t="s">
        <v>133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68">
        <v>8</v>
      </c>
      <c r="B29" s="169" t="s">
        <v>277</v>
      </c>
      <c r="C29" s="183" t="s">
        <v>383</v>
      </c>
      <c r="D29" s="170" t="s">
        <v>127</v>
      </c>
      <c r="E29" s="171">
        <v>5.7880500000000001</v>
      </c>
      <c r="F29" s="172"/>
      <c r="G29" s="173">
        <f>ROUND(E29*F29,2)</f>
        <v>0</v>
      </c>
      <c r="H29" s="158"/>
      <c r="I29" s="157">
        <f>ROUND(E29*H29,2)</f>
        <v>0</v>
      </c>
      <c r="J29" s="158"/>
      <c r="K29" s="157">
        <f>ROUND(E29*J29,2)</f>
        <v>0</v>
      </c>
      <c r="L29" s="157">
        <v>21</v>
      </c>
      <c r="M29" s="157">
        <f>G29*(1+L29/100)</f>
        <v>0</v>
      </c>
      <c r="N29" s="157">
        <v>2.7999999999999998E-4</v>
      </c>
      <c r="O29" s="157">
        <f>ROUND(E29*N29,2)</f>
        <v>0</v>
      </c>
      <c r="P29" s="157">
        <v>0</v>
      </c>
      <c r="Q29" s="157">
        <f>ROUND(E29*P29,2)</f>
        <v>0</v>
      </c>
      <c r="R29" s="157"/>
      <c r="S29" s="157" t="s">
        <v>155</v>
      </c>
      <c r="T29" s="157" t="s">
        <v>129</v>
      </c>
      <c r="U29" s="157">
        <v>0.17</v>
      </c>
      <c r="V29" s="157">
        <f>ROUND(E29*U29,2)</f>
        <v>0.98</v>
      </c>
      <c r="W29" s="157"/>
      <c r="X29" s="157" t="s">
        <v>130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131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184" t="s">
        <v>399</v>
      </c>
      <c r="D30" s="159"/>
      <c r="E30" s="160">
        <v>3.7395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7"/>
      <c r="Z30" s="147"/>
      <c r="AA30" s="147"/>
      <c r="AB30" s="147"/>
      <c r="AC30" s="147"/>
      <c r="AD30" s="147"/>
      <c r="AE30" s="147"/>
      <c r="AF30" s="147"/>
      <c r="AG30" s="147" t="s">
        <v>133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84" t="s">
        <v>400</v>
      </c>
      <c r="D31" s="159"/>
      <c r="E31" s="160">
        <v>2.0485500000000001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133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8">
        <v>9</v>
      </c>
      <c r="B32" s="169" t="s">
        <v>279</v>
      </c>
      <c r="C32" s="183" t="s">
        <v>280</v>
      </c>
      <c r="D32" s="170" t="s">
        <v>127</v>
      </c>
      <c r="E32" s="171">
        <v>5.7880500000000001</v>
      </c>
      <c r="F32" s="172"/>
      <c r="G32" s="173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21</v>
      </c>
      <c r="M32" s="157">
        <f>G32*(1+L32/100)</f>
        <v>0</v>
      </c>
      <c r="N32" s="157">
        <v>3.4000000000000002E-4</v>
      </c>
      <c r="O32" s="157">
        <f>ROUND(E32*N32,2)</f>
        <v>0</v>
      </c>
      <c r="P32" s="157">
        <v>0</v>
      </c>
      <c r="Q32" s="157">
        <f>ROUND(E32*P32,2)</f>
        <v>0</v>
      </c>
      <c r="R32" s="157"/>
      <c r="S32" s="157" t="s">
        <v>128</v>
      </c>
      <c r="T32" s="157" t="s">
        <v>129</v>
      </c>
      <c r="U32" s="157">
        <v>0.14000000000000001</v>
      </c>
      <c r="V32" s="157">
        <f>ROUND(E32*U32,2)</f>
        <v>0.81</v>
      </c>
      <c r="W32" s="157"/>
      <c r="X32" s="157" t="s">
        <v>179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180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184" t="s">
        <v>399</v>
      </c>
      <c r="D33" s="159"/>
      <c r="E33" s="160">
        <v>3.7395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7"/>
      <c r="Z33" s="147"/>
      <c r="AA33" s="147"/>
      <c r="AB33" s="147"/>
      <c r="AC33" s="147"/>
      <c r="AD33" s="147"/>
      <c r="AE33" s="147"/>
      <c r="AF33" s="147"/>
      <c r="AG33" s="147" t="s">
        <v>133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184" t="s">
        <v>400</v>
      </c>
      <c r="D34" s="159"/>
      <c r="E34" s="160">
        <v>2.0485500000000001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7"/>
      <c r="Z34" s="147"/>
      <c r="AA34" s="147"/>
      <c r="AB34" s="147"/>
      <c r="AC34" s="147"/>
      <c r="AD34" s="147"/>
      <c r="AE34" s="147"/>
      <c r="AF34" s="147"/>
      <c r="AG34" s="147" t="s">
        <v>133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x14ac:dyDescent="0.2">
      <c r="A35" s="162" t="s">
        <v>123</v>
      </c>
      <c r="B35" s="163" t="s">
        <v>96</v>
      </c>
      <c r="C35" s="182" t="s">
        <v>29</v>
      </c>
      <c r="D35" s="164"/>
      <c r="E35" s="165"/>
      <c r="F35" s="166"/>
      <c r="G35" s="167">
        <f>SUMIF(AG36:AG37,"&lt;&gt;NOR",G36:G37)</f>
        <v>0</v>
      </c>
      <c r="H35" s="161"/>
      <c r="I35" s="161">
        <f>SUM(I36:I37)</f>
        <v>0</v>
      </c>
      <c r="J35" s="161"/>
      <c r="K35" s="161">
        <f>SUM(K36:K37)</f>
        <v>0</v>
      </c>
      <c r="L35" s="161"/>
      <c r="M35" s="161">
        <f>SUM(M36:M37)</f>
        <v>0</v>
      </c>
      <c r="N35" s="161"/>
      <c r="O35" s="161">
        <f>SUM(O36:O37)</f>
        <v>0</v>
      </c>
      <c r="P35" s="161"/>
      <c r="Q35" s="161">
        <f>SUM(Q36:Q37)</f>
        <v>0</v>
      </c>
      <c r="R35" s="161"/>
      <c r="S35" s="161"/>
      <c r="T35" s="161"/>
      <c r="U35" s="161"/>
      <c r="V35" s="161">
        <f>SUM(V36:V37)</f>
        <v>0</v>
      </c>
      <c r="W35" s="161"/>
      <c r="X35" s="161"/>
      <c r="AG35" t="s">
        <v>124</v>
      </c>
    </row>
    <row r="36" spans="1:60" outlineLevel="1" x14ac:dyDescent="0.2">
      <c r="A36" s="174">
        <v>10</v>
      </c>
      <c r="B36" s="175" t="s">
        <v>304</v>
      </c>
      <c r="C36" s="185" t="s">
        <v>305</v>
      </c>
      <c r="D36" s="176" t="s">
        <v>306</v>
      </c>
      <c r="E36" s="177">
        <v>1</v>
      </c>
      <c r="F36" s="178"/>
      <c r="G36" s="179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21</v>
      </c>
      <c r="M36" s="157">
        <f>G36*(1+L36/100)</f>
        <v>0</v>
      </c>
      <c r="N36" s="157">
        <v>0</v>
      </c>
      <c r="O36" s="157">
        <f>ROUND(E36*N36,2)</f>
        <v>0</v>
      </c>
      <c r="P36" s="157">
        <v>0</v>
      </c>
      <c r="Q36" s="157">
        <f>ROUND(E36*P36,2)</f>
        <v>0</v>
      </c>
      <c r="R36" s="157"/>
      <c r="S36" s="157" t="s">
        <v>128</v>
      </c>
      <c r="T36" s="157" t="s">
        <v>143</v>
      </c>
      <c r="U36" s="157">
        <v>0</v>
      </c>
      <c r="V36" s="157">
        <f>ROUND(E36*U36,2)</f>
        <v>0</v>
      </c>
      <c r="W36" s="157"/>
      <c r="X36" s="157" t="s">
        <v>307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308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2.5" outlineLevel="1" x14ac:dyDescent="0.2">
      <c r="A37" s="168">
        <v>11</v>
      </c>
      <c r="B37" s="169" t="s">
        <v>309</v>
      </c>
      <c r="C37" s="183" t="s">
        <v>310</v>
      </c>
      <c r="D37" s="170" t="s">
        <v>306</v>
      </c>
      <c r="E37" s="171">
        <v>1</v>
      </c>
      <c r="F37" s="172"/>
      <c r="G37" s="173">
        <f>ROUND(E37*F37,2)</f>
        <v>0</v>
      </c>
      <c r="H37" s="158"/>
      <c r="I37" s="157">
        <f>ROUND(E37*H37,2)</f>
        <v>0</v>
      </c>
      <c r="J37" s="158"/>
      <c r="K37" s="157">
        <f>ROUND(E37*J37,2)</f>
        <v>0</v>
      </c>
      <c r="L37" s="157">
        <v>21</v>
      </c>
      <c r="M37" s="157">
        <f>G37*(1+L37/100)</f>
        <v>0</v>
      </c>
      <c r="N37" s="157">
        <v>0</v>
      </c>
      <c r="O37" s="157">
        <f>ROUND(E37*N37,2)</f>
        <v>0</v>
      </c>
      <c r="P37" s="157">
        <v>0</v>
      </c>
      <c r="Q37" s="157">
        <f>ROUND(E37*P37,2)</f>
        <v>0</v>
      </c>
      <c r="R37" s="157"/>
      <c r="S37" s="157" t="s">
        <v>128</v>
      </c>
      <c r="T37" s="157" t="s">
        <v>143</v>
      </c>
      <c r="U37" s="157">
        <v>0</v>
      </c>
      <c r="V37" s="157">
        <f>ROUND(E37*U37,2)</f>
        <v>0</v>
      </c>
      <c r="W37" s="157"/>
      <c r="X37" s="157" t="s">
        <v>307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308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x14ac:dyDescent="0.2">
      <c r="A38" s="3"/>
      <c r="B38" s="4"/>
      <c r="C38" s="187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AE38">
        <v>15</v>
      </c>
      <c r="AF38">
        <v>21</v>
      </c>
      <c r="AG38" t="s">
        <v>110</v>
      </c>
    </row>
    <row r="39" spans="1:60" x14ac:dyDescent="0.2">
      <c r="A39" s="150"/>
      <c r="B39" s="151" t="s">
        <v>31</v>
      </c>
      <c r="C39" s="188"/>
      <c r="D39" s="152"/>
      <c r="E39" s="153"/>
      <c r="F39" s="153"/>
      <c r="G39" s="181">
        <f>G8+G11+G14+G17+G19+G22+G35</f>
        <v>0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AE39">
        <f>SUMIF(L7:L37,AE38,G7:G37)</f>
        <v>0</v>
      </c>
      <c r="AF39">
        <f>SUMIF(L7:L37,AF38,G7:G37)</f>
        <v>0</v>
      </c>
      <c r="AG39" t="s">
        <v>311</v>
      </c>
    </row>
    <row r="40" spans="1:60" x14ac:dyDescent="0.2">
      <c r="A40" s="3"/>
      <c r="B40" s="4"/>
      <c r="C40" s="187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60" x14ac:dyDescent="0.2">
      <c r="A41" s="3"/>
      <c r="B41" s="4"/>
      <c r="C41" s="187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60" x14ac:dyDescent="0.2">
      <c r="A42" s="265" t="s">
        <v>312</v>
      </c>
      <c r="B42" s="265"/>
      <c r="C42" s="266"/>
      <c r="D42" s="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60" x14ac:dyDescent="0.2">
      <c r="A43" s="246"/>
      <c r="B43" s="247"/>
      <c r="C43" s="248"/>
      <c r="D43" s="247"/>
      <c r="E43" s="247"/>
      <c r="F43" s="247"/>
      <c r="G43" s="249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AG43" t="s">
        <v>313</v>
      </c>
    </row>
    <row r="44" spans="1:60" x14ac:dyDescent="0.2">
      <c r="A44" s="250"/>
      <c r="B44" s="251"/>
      <c r="C44" s="252"/>
      <c r="D44" s="251"/>
      <c r="E44" s="251"/>
      <c r="F44" s="251"/>
      <c r="G44" s="25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A45" s="250"/>
      <c r="B45" s="251"/>
      <c r="C45" s="252"/>
      <c r="D45" s="251"/>
      <c r="E45" s="251"/>
      <c r="F45" s="251"/>
      <c r="G45" s="25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">
      <c r="A46" s="250"/>
      <c r="B46" s="251"/>
      <c r="C46" s="252"/>
      <c r="D46" s="251"/>
      <c r="E46" s="251"/>
      <c r="F46" s="251"/>
      <c r="G46" s="25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60" x14ac:dyDescent="0.2">
      <c r="A47" s="254"/>
      <c r="B47" s="255"/>
      <c r="C47" s="256"/>
      <c r="D47" s="255"/>
      <c r="E47" s="255"/>
      <c r="F47" s="255"/>
      <c r="G47" s="257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60" x14ac:dyDescent="0.2">
      <c r="A48" s="3"/>
      <c r="B48" s="4"/>
      <c r="C48" s="187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3:33" x14ac:dyDescent="0.2">
      <c r="C49" s="189"/>
      <c r="D49" s="10"/>
      <c r="AG49" t="s">
        <v>314</v>
      </c>
    </row>
    <row r="50" spans="3:33" x14ac:dyDescent="0.2">
      <c r="D50" s="10"/>
    </row>
    <row r="51" spans="3:33" x14ac:dyDescent="0.2">
      <c r="D51" s="10"/>
    </row>
    <row r="52" spans="3:33" x14ac:dyDescent="0.2">
      <c r="D52" s="10"/>
    </row>
    <row r="53" spans="3:33" x14ac:dyDescent="0.2">
      <c r="D53" s="10"/>
    </row>
    <row r="54" spans="3:33" x14ac:dyDescent="0.2">
      <c r="D54" s="10"/>
    </row>
    <row r="55" spans="3:33" x14ac:dyDescent="0.2">
      <c r="D55" s="10"/>
    </row>
    <row r="56" spans="3:33" x14ac:dyDescent="0.2">
      <c r="D56" s="10"/>
    </row>
    <row r="57" spans="3:33" x14ac:dyDescent="0.2">
      <c r="D57" s="10"/>
    </row>
    <row r="58" spans="3:33" x14ac:dyDescent="0.2">
      <c r="D58" s="10"/>
    </row>
    <row r="59" spans="3:33" x14ac:dyDescent="0.2">
      <c r="D59" s="10"/>
    </row>
    <row r="60" spans="3:33" x14ac:dyDescent="0.2">
      <c r="D60" s="10"/>
    </row>
    <row r="61" spans="3:33" x14ac:dyDescent="0.2">
      <c r="D61" s="10"/>
    </row>
    <row r="62" spans="3:33" x14ac:dyDescent="0.2">
      <c r="D62" s="10"/>
    </row>
    <row r="63" spans="3:33" x14ac:dyDescent="0.2">
      <c r="D63" s="10"/>
    </row>
    <row r="64" spans="3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43:G47"/>
    <mergeCell ref="A1:G1"/>
    <mergeCell ref="C2:G2"/>
    <mergeCell ref="C3:G3"/>
    <mergeCell ref="C4:G4"/>
    <mergeCell ref="A42:C42"/>
  </mergeCells>
  <pageMargins left="0.59055118110236204" right="0.196850393700787" top="0.78740157499999996" bottom="0.78740157499999996" header="0.3" footer="0.3"/>
  <pageSetup paperSize="9" orientation="portrait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60620-354F-4F3B-829B-ED0A03B05D57}">
  <sheetPr>
    <outlinePr summaryBelow="0"/>
  </sheetPr>
  <dimension ref="A1:BH5000"/>
  <sheetViews>
    <sheetView workbookViewId="0">
      <pane ySplit="7" topLeftCell="A8" activePane="bottomLeft" state="frozen"/>
      <selection pane="bottomLeft" activeCell="AA24" sqref="AA24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98</v>
      </c>
    </row>
    <row r="2" spans="1:60" ht="24.95" customHeight="1" x14ac:dyDescent="0.2">
      <c r="A2" s="139" t="s">
        <v>8</v>
      </c>
      <c r="B2" s="49" t="s">
        <v>43</v>
      </c>
      <c r="C2" s="259" t="s">
        <v>44</v>
      </c>
      <c r="D2" s="260"/>
      <c r="E2" s="260"/>
      <c r="F2" s="260"/>
      <c r="G2" s="261"/>
      <c r="AG2" t="s">
        <v>99</v>
      </c>
    </row>
    <row r="3" spans="1:60" ht="24.95" customHeight="1" x14ac:dyDescent="0.2">
      <c r="A3" s="139" t="s">
        <v>9</v>
      </c>
      <c r="B3" s="49" t="s">
        <v>52</v>
      </c>
      <c r="C3" s="259" t="s">
        <v>477</v>
      </c>
      <c r="D3" s="260"/>
      <c r="E3" s="260"/>
      <c r="F3" s="260"/>
      <c r="G3" s="261"/>
      <c r="AC3" s="121" t="s">
        <v>99</v>
      </c>
      <c r="AG3" t="s">
        <v>100</v>
      </c>
    </row>
    <row r="4" spans="1:60" ht="24.95" customHeight="1" x14ac:dyDescent="0.2">
      <c r="A4" s="140" t="s">
        <v>10</v>
      </c>
      <c r="B4" s="141" t="s">
        <v>52</v>
      </c>
      <c r="C4" s="262" t="s">
        <v>48</v>
      </c>
      <c r="D4" s="263"/>
      <c r="E4" s="263"/>
      <c r="F4" s="263"/>
      <c r="G4" s="264"/>
      <c r="AG4" t="s">
        <v>101</v>
      </c>
    </row>
    <row r="5" spans="1:60" x14ac:dyDescent="0.2">
      <c r="D5" s="10"/>
    </row>
    <row r="6" spans="1:60" ht="38.25" x14ac:dyDescent="0.2">
      <c r="A6" s="143" t="s">
        <v>102</v>
      </c>
      <c r="B6" s="145" t="s">
        <v>103</v>
      </c>
      <c r="C6" s="145" t="s">
        <v>104</v>
      </c>
      <c r="D6" s="144" t="s">
        <v>105</v>
      </c>
      <c r="E6" s="143" t="s">
        <v>106</v>
      </c>
      <c r="F6" s="142" t="s">
        <v>107</v>
      </c>
      <c r="G6" s="143" t="s">
        <v>31</v>
      </c>
      <c r="H6" s="146" t="s">
        <v>32</v>
      </c>
      <c r="I6" s="146" t="s">
        <v>108</v>
      </c>
      <c r="J6" s="146" t="s">
        <v>33</v>
      </c>
      <c r="K6" s="146" t="s">
        <v>109</v>
      </c>
      <c r="L6" s="146" t="s">
        <v>110</v>
      </c>
      <c r="M6" s="146" t="s">
        <v>111</v>
      </c>
      <c r="N6" s="146" t="s">
        <v>112</v>
      </c>
      <c r="O6" s="146" t="s">
        <v>113</v>
      </c>
      <c r="P6" s="146" t="s">
        <v>114</v>
      </c>
      <c r="Q6" s="146" t="s">
        <v>115</v>
      </c>
      <c r="R6" s="146" t="s">
        <v>116</v>
      </c>
      <c r="S6" s="146" t="s">
        <v>117</v>
      </c>
      <c r="T6" s="146" t="s">
        <v>118</v>
      </c>
      <c r="U6" s="146" t="s">
        <v>119</v>
      </c>
      <c r="V6" s="146" t="s">
        <v>120</v>
      </c>
      <c r="W6" s="146" t="s">
        <v>121</v>
      </c>
      <c r="X6" s="146" t="s">
        <v>122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ht="25.5" x14ac:dyDescent="0.2">
      <c r="A8" s="162" t="s">
        <v>123</v>
      </c>
      <c r="B8" s="163" t="s">
        <v>75</v>
      </c>
      <c r="C8" s="182" t="s">
        <v>76</v>
      </c>
      <c r="D8" s="164"/>
      <c r="E8" s="165"/>
      <c r="F8" s="166"/>
      <c r="G8" s="167">
        <f>SUMIF(AG9:AG29,"&lt;&gt;NOR",G9:G29)</f>
        <v>0</v>
      </c>
      <c r="H8" s="161"/>
      <c r="I8" s="161">
        <f>SUM(I9:I29)</f>
        <v>0</v>
      </c>
      <c r="J8" s="161"/>
      <c r="K8" s="161">
        <f>SUM(K9:K29)</f>
        <v>0</v>
      </c>
      <c r="L8" s="161"/>
      <c r="M8" s="161">
        <f>SUM(M9:M29)</f>
        <v>0</v>
      </c>
      <c r="N8" s="161"/>
      <c r="O8" s="161">
        <f>SUM(O9:O29)</f>
        <v>0</v>
      </c>
      <c r="P8" s="161"/>
      <c r="Q8" s="161">
        <f>SUM(Q9:Q29)</f>
        <v>0</v>
      </c>
      <c r="R8" s="161"/>
      <c r="S8" s="161"/>
      <c r="T8" s="161"/>
      <c r="U8" s="161"/>
      <c r="V8" s="161">
        <f>SUM(V9:V29)</f>
        <v>0</v>
      </c>
      <c r="W8" s="161"/>
      <c r="X8" s="161"/>
      <c r="AG8" t="s">
        <v>124</v>
      </c>
    </row>
    <row r="9" spans="1:60" outlineLevel="1" x14ac:dyDescent="0.2">
      <c r="A9" s="174">
        <v>1</v>
      </c>
      <c r="B9" s="175" t="s">
        <v>401</v>
      </c>
      <c r="C9" s="185" t="s">
        <v>402</v>
      </c>
      <c r="D9" s="176" t="s">
        <v>193</v>
      </c>
      <c r="E9" s="177">
        <v>8</v>
      </c>
      <c r="F9" s="178"/>
      <c r="G9" s="179">
        <f t="shared" ref="G9:G29" si="0">ROUND(E9*F9,2)</f>
        <v>0</v>
      </c>
      <c r="H9" s="158"/>
      <c r="I9" s="157">
        <f t="shared" ref="I9:I29" si="1">ROUND(E9*H9,2)</f>
        <v>0</v>
      </c>
      <c r="J9" s="158"/>
      <c r="K9" s="157">
        <f t="shared" ref="K9:K29" si="2">ROUND(E9*J9,2)</f>
        <v>0</v>
      </c>
      <c r="L9" s="157">
        <v>21</v>
      </c>
      <c r="M9" s="157">
        <f t="shared" ref="M9:M29" si="3">G9*(1+L9/100)</f>
        <v>0</v>
      </c>
      <c r="N9" s="157">
        <v>0</v>
      </c>
      <c r="O9" s="157">
        <f t="shared" ref="O9:O29" si="4">ROUND(E9*N9,2)</f>
        <v>0</v>
      </c>
      <c r="P9" s="157">
        <v>0</v>
      </c>
      <c r="Q9" s="157">
        <f t="shared" ref="Q9:Q29" si="5">ROUND(E9*P9,2)</f>
        <v>0</v>
      </c>
      <c r="R9" s="157"/>
      <c r="S9" s="157" t="s">
        <v>155</v>
      </c>
      <c r="T9" s="157" t="s">
        <v>143</v>
      </c>
      <c r="U9" s="157">
        <v>0</v>
      </c>
      <c r="V9" s="157">
        <f t="shared" ref="V9:V29" si="6">ROUND(E9*U9,2)</f>
        <v>0</v>
      </c>
      <c r="W9" s="157"/>
      <c r="X9" s="157" t="s">
        <v>156</v>
      </c>
      <c r="Y9" s="147"/>
      <c r="Z9" s="147"/>
      <c r="AA9" s="147"/>
      <c r="AB9" s="147"/>
      <c r="AC9" s="147"/>
      <c r="AD9" s="147"/>
      <c r="AE9" s="147"/>
      <c r="AF9" s="147"/>
      <c r="AG9" s="147" t="s">
        <v>403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74">
        <v>2</v>
      </c>
      <c r="B10" s="175" t="s">
        <v>404</v>
      </c>
      <c r="C10" s="185" t="s">
        <v>405</v>
      </c>
      <c r="D10" s="176" t="s">
        <v>193</v>
      </c>
      <c r="E10" s="177">
        <v>14</v>
      </c>
      <c r="F10" s="178"/>
      <c r="G10" s="179">
        <f t="shared" si="0"/>
        <v>0</v>
      </c>
      <c r="H10" s="158"/>
      <c r="I10" s="157">
        <f t="shared" si="1"/>
        <v>0</v>
      </c>
      <c r="J10" s="158"/>
      <c r="K10" s="157">
        <f t="shared" si="2"/>
        <v>0</v>
      </c>
      <c r="L10" s="157">
        <v>21</v>
      </c>
      <c r="M10" s="157">
        <f t="shared" si="3"/>
        <v>0</v>
      </c>
      <c r="N10" s="157">
        <v>0</v>
      </c>
      <c r="O10" s="157">
        <f t="shared" si="4"/>
        <v>0</v>
      </c>
      <c r="P10" s="157">
        <v>0</v>
      </c>
      <c r="Q10" s="157">
        <f t="shared" si="5"/>
        <v>0</v>
      </c>
      <c r="R10" s="157"/>
      <c r="S10" s="157" t="s">
        <v>155</v>
      </c>
      <c r="T10" s="157" t="s">
        <v>143</v>
      </c>
      <c r="U10" s="157">
        <v>0</v>
      </c>
      <c r="V10" s="157">
        <f t="shared" si="6"/>
        <v>0</v>
      </c>
      <c r="W10" s="157"/>
      <c r="X10" s="157" t="s">
        <v>156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403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4">
        <v>3</v>
      </c>
      <c r="B11" s="175" t="s">
        <v>406</v>
      </c>
      <c r="C11" s="185" t="s">
        <v>407</v>
      </c>
      <c r="D11" s="176" t="s">
        <v>408</v>
      </c>
      <c r="E11" s="177">
        <v>4</v>
      </c>
      <c r="F11" s="178"/>
      <c r="G11" s="179">
        <f t="shared" si="0"/>
        <v>0</v>
      </c>
      <c r="H11" s="158"/>
      <c r="I11" s="157">
        <f t="shared" si="1"/>
        <v>0</v>
      </c>
      <c r="J11" s="158"/>
      <c r="K11" s="157">
        <f t="shared" si="2"/>
        <v>0</v>
      </c>
      <c r="L11" s="157">
        <v>21</v>
      </c>
      <c r="M11" s="157">
        <f t="shared" si="3"/>
        <v>0</v>
      </c>
      <c r="N11" s="157">
        <v>0</v>
      </c>
      <c r="O11" s="157">
        <f t="shared" si="4"/>
        <v>0</v>
      </c>
      <c r="P11" s="157">
        <v>0</v>
      </c>
      <c r="Q11" s="157">
        <f t="shared" si="5"/>
        <v>0</v>
      </c>
      <c r="R11" s="157"/>
      <c r="S11" s="157" t="s">
        <v>155</v>
      </c>
      <c r="T11" s="157" t="s">
        <v>143</v>
      </c>
      <c r="U11" s="157">
        <v>0</v>
      </c>
      <c r="V11" s="157">
        <f t="shared" si="6"/>
        <v>0</v>
      </c>
      <c r="W11" s="157"/>
      <c r="X11" s="157" t="s">
        <v>156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403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74">
        <v>4</v>
      </c>
      <c r="B12" s="175" t="s">
        <v>57</v>
      </c>
      <c r="C12" s="185" t="s">
        <v>409</v>
      </c>
      <c r="D12" s="176" t="s">
        <v>408</v>
      </c>
      <c r="E12" s="177">
        <v>8</v>
      </c>
      <c r="F12" s="178"/>
      <c r="G12" s="179">
        <f t="shared" si="0"/>
        <v>0</v>
      </c>
      <c r="H12" s="158"/>
      <c r="I12" s="157">
        <f t="shared" si="1"/>
        <v>0</v>
      </c>
      <c r="J12" s="158"/>
      <c r="K12" s="157">
        <f t="shared" si="2"/>
        <v>0</v>
      </c>
      <c r="L12" s="157">
        <v>21</v>
      </c>
      <c r="M12" s="157">
        <f t="shared" si="3"/>
        <v>0</v>
      </c>
      <c r="N12" s="157">
        <v>0</v>
      </c>
      <c r="O12" s="157">
        <f t="shared" si="4"/>
        <v>0</v>
      </c>
      <c r="P12" s="157">
        <v>0</v>
      </c>
      <c r="Q12" s="157">
        <f t="shared" si="5"/>
        <v>0</v>
      </c>
      <c r="R12" s="157"/>
      <c r="S12" s="157" t="s">
        <v>155</v>
      </c>
      <c r="T12" s="157" t="s">
        <v>143</v>
      </c>
      <c r="U12" s="157">
        <v>0</v>
      </c>
      <c r="V12" s="157">
        <f t="shared" si="6"/>
        <v>0</v>
      </c>
      <c r="W12" s="157"/>
      <c r="X12" s="157" t="s">
        <v>156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403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74">
        <v>5</v>
      </c>
      <c r="B13" s="175" t="s">
        <v>410</v>
      </c>
      <c r="C13" s="185" t="s">
        <v>411</v>
      </c>
      <c r="D13" s="176" t="s">
        <v>412</v>
      </c>
      <c r="E13" s="177">
        <v>350</v>
      </c>
      <c r="F13" s="178"/>
      <c r="G13" s="179">
        <f t="shared" si="0"/>
        <v>0</v>
      </c>
      <c r="H13" s="158"/>
      <c r="I13" s="157">
        <f t="shared" si="1"/>
        <v>0</v>
      </c>
      <c r="J13" s="158"/>
      <c r="K13" s="157">
        <f t="shared" si="2"/>
        <v>0</v>
      </c>
      <c r="L13" s="157">
        <v>21</v>
      </c>
      <c r="M13" s="157">
        <f t="shared" si="3"/>
        <v>0</v>
      </c>
      <c r="N13" s="157">
        <v>0</v>
      </c>
      <c r="O13" s="157">
        <f t="shared" si="4"/>
        <v>0</v>
      </c>
      <c r="P13" s="157">
        <v>0</v>
      </c>
      <c r="Q13" s="157">
        <f t="shared" si="5"/>
        <v>0</v>
      </c>
      <c r="R13" s="157"/>
      <c r="S13" s="157" t="s">
        <v>155</v>
      </c>
      <c r="T13" s="157" t="s">
        <v>143</v>
      </c>
      <c r="U13" s="157">
        <v>0</v>
      </c>
      <c r="V13" s="157">
        <f t="shared" si="6"/>
        <v>0</v>
      </c>
      <c r="W13" s="157"/>
      <c r="X13" s="157" t="s">
        <v>156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403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74">
        <v>6</v>
      </c>
      <c r="B14" s="175" t="s">
        <v>413</v>
      </c>
      <c r="C14" s="185" t="s">
        <v>414</v>
      </c>
      <c r="D14" s="176" t="s">
        <v>193</v>
      </c>
      <c r="E14" s="177">
        <v>22</v>
      </c>
      <c r="F14" s="178"/>
      <c r="G14" s="179">
        <f t="shared" si="0"/>
        <v>0</v>
      </c>
      <c r="H14" s="158"/>
      <c r="I14" s="157">
        <f t="shared" si="1"/>
        <v>0</v>
      </c>
      <c r="J14" s="158"/>
      <c r="K14" s="157">
        <f t="shared" si="2"/>
        <v>0</v>
      </c>
      <c r="L14" s="157">
        <v>21</v>
      </c>
      <c r="M14" s="157">
        <f t="shared" si="3"/>
        <v>0</v>
      </c>
      <c r="N14" s="157">
        <v>0</v>
      </c>
      <c r="O14" s="157">
        <f t="shared" si="4"/>
        <v>0</v>
      </c>
      <c r="P14" s="157">
        <v>0</v>
      </c>
      <c r="Q14" s="157">
        <f t="shared" si="5"/>
        <v>0</v>
      </c>
      <c r="R14" s="157"/>
      <c r="S14" s="157" t="s">
        <v>155</v>
      </c>
      <c r="T14" s="157" t="s">
        <v>143</v>
      </c>
      <c r="U14" s="157">
        <v>0</v>
      </c>
      <c r="V14" s="157">
        <f t="shared" si="6"/>
        <v>0</v>
      </c>
      <c r="W14" s="157"/>
      <c r="X14" s="157" t="s">
        <v>156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403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74">
        <v>7</v>
      </c>
      <c r="B15" s="175" t="s">
        <v>415</v>
      </c>
      <c r="C15" s="185" t="s">
        <v>416</v>
      </c>
      <c r="D15" s="176" t="s">
        <v>193</v>
      </c>
      <c r="E15" s="177">
        <v>22</v>
      </c>
      <c r="F15" s="178"/>
      <c r="G15" s="179">
        <f t="shared" si="0"/>
        <v>0</v>
      </c>
      <c r="H15" s="158"/>
      <c r="I15" s="157">
        <f t="shared" si="1"/>
        <v>0</v>
      </c>
      <c r="J15" s="158"/>
      <c r="K15" s="157">
        <f t="shared" si="2"/>
        <v>0</v>
      </c>
      <c r="L15" s="157">
        <v>21</v>
      </c>
      <c r="M15" s="157">
        <f t="shared" si="3"/>
        <v>0</v>
      </c>
      <c r="N15" s="157">
        <v>0</v>
      </c>
      <c r="O15" s="157">
        <f t="shared" si="4"/>
        <v>0</v>
      </c>
      <c r="P15" s="157">
        <v>0</v>
      </c>
      <c r="Q15" s="157">
        <f t="shared" si="5"/>
        <v>0</v>
      </c>
      <c r="R15" s="157"/>
      <c r="S15" s="157" t="s">
        <v>155</v>
      </c>
      <c r="T15" s="157" t="s">
        <v>143</v>
      </c>
      <c r="U15" s="157">
        <v>0</v>
      </c>
      <c r="V15" s="157">
        <f t="shared" si="6"/>
        <v>0</v>
      </c>
      <c r="W15" s="157"/>
      <c r="X15" s="157" t="s">
        <v>156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403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4">
        <v>8</v>
      </c>
      <c r="B16" s="175" t="s">
        <v>417</v>
      </c>
      <c r="C16" s="185" t="s">
        <v>418</v>
      </c>
      <c r="D16" s="176" t="s">
        <v>193</v>
      </c>
      <c r="E16" s="177">
        <v>22</v>
      </c>
      <c r="F16" s="178"/>
      <c r="G16" s="179">
        <f t="shared" si="0"/>
        <v>0</v>
      </c>
      <c r="H16" s="158"/>
      <c r="I16" s="157">
        <f t="shared" si="1"/>
        <v>0</v>
      </c>
      <c r="J16" s="158"/>
      <c r="K16" s="157">
        <f t="shared" si="2"/>
        <v>0</v>
      </c>
      <c r="L16" s="157">
        <v>21</v>
      </c>
      <c r="M16" s="157">
        <f t="shared" si="3"/>
        <v>0</v>
      </c>
      <c r="N16" s="157">
        <v>0</v>
      </c>
      <c r="O16" s="157">
        <f t="shared" si="4"/>
        <v>0</v>
      </c>
      <c r="P16" s="157">
        <v>0</v>
      </c>
      <c r="Q16" s="157">
        <f t="shared" si="5"/>
        <v>0</v>
      </c>
      <c r="R16" s="157"/>
      <c r="S16" s="157" t="s">
        <v>155</v>
      </c>
      <c r="T16" s="157" t="s">
        <v>143</v>
      </c>
      <c r="U16" s="157">
        <v>0</v>
      </c>
      <c r="V16" s="157">
        <f t="shared" si="6"/>
        <v>0</v>
      </c>
      <c r="W16" s="157"/>
      <c r="X16" s="157" t="s">
        <v>156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403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74">
        <v>9</v>
      </c>
      <c r="B17" s="175" t="s">
        <v>419</v>
      </c>
      <c r="C17" s="185" t="s">
        <v>420</v>
      </c>
      <c r="D17" s="176" t="s">
        <v>193</v>
      </c>
      <c r="E17" s="177">
        <v>22</v>
      </c>
      <c r="F17" s="178"/>
      <c r="G17" s="179">
        <f t="shared" si="0"/>
        <v>0</v>
      </c>
      <c r="H17" s="158"/>
      <c r="I17" s="157">
        <f t="shared" si="1"/>
        <v>0</v>
      </c>
      <c r="J17" s="158"/>
      <c r="K17" s="157">
        <f t="shared" si="2"/>
        <v>0</v>
      </c>
      <c r="L17" s="157">
        <v>21</v>
      </c>
      <c r="M17" s="157">
        <f t="shared" si="3"/>
        <v>0</v>
      </c>
      <c r="N17" s="157">
        <v>0</v>
      </c>
      <c r="O17" s="157">
        <f t="shared" si="4"/>
        <v>0</v>
      </c>
      <c r="P17" s="157">
        <v>0</v>
      </c>
      <c r="Q17" s="157">
        <f t="shared" si="5"/>
        <v>0</v>
      </c>
      <c r="R17" s="157"/>
      <c r="S17" s="157" t="s">
        <v>155</v>
      </c>
      <c r="T17" s="157" t="s">
        <v>143</v>
      </c>
      <c r="U17" s="157">
        <v>0</v>
      </c>
      <c r="V17" s="157">
        <f t="shared" si="6"/>
        <v>0</v>
      </c>
      <c r="W17" s="157"/>
      <c r="X17" s="157" t="s">
        <v>130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231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74">
        <v>10</v>
      </c>
      <c r="B18" s="175" t="s">
        <v>421</v>
      </c>
      <c r="C18" s="185" t="s">
        <v>422</v>
      </c>
      <c r="D18" s="176" t="s">
        <v>193</v>
      </c>
      <c r="E18" s="177">
        <v>1.1000000000000001</v>
      </c>
      <c r="F18" s="178"/>
      <c r="G18" s="179">
        <f t="shared" si="0"/>
        <v>0</v>
      </c>
      <c r="H18" s="158"/>
      <c r="I18" s="157">
        <f t="shared" si="1"/>
        <v>0</v>
      </c>
      <c r="J18" s="158"/>
      <c r="K18" s="157">
        <f t="shared" si="2"/>
        <v>0</v>
      </c>
      <c r="L18" s="157">
        <v>21</v>
      </c>
      <c r="M18" s="157">
        <f t="shared" si="3"/>
        <v>0</v>
      </c>
      <c r="N18" s="157">
        <v>0</v>
      </c>
      <c r="O18" s="157">
        <f t="shared" si="4"/>
        <v>0</v>
      </c>
      <c r="P18" s="157">
        <v>0</v>
      </c>
      <c r="Q18" s="157">
        <f t="shared" si="5"/>
        <v>0</v>
      </c>
      <c r="R18" s="157"/>
      <c r="S18" s="157" t="s">
        <v>155</v>
      </c>
      <c r="T18" s="157" t="s">
        <v>143</v>
      </c>
      <c r="U18" s="157">
        <v>0</v>
      </c>
      <c r="V18" s="157">
        <f t="shared" si="6"/>
        <v>0</v>
      </c>
      <c r="W18" s="157"/>
      <c r="X18" s="157" t="s">
        <v>156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403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4">
        <v>11</v>
      </c>
      <c r="B19" s="175" t="s">
        <v>423</v>
      </c>
      <c r="C19" s="185" t="s">
        <v>424</v>
      </c>
      <c r="D19" s="176" t="s">
        <v>408</v>
      </c>
      <c r="E19" s="177">
        <v>22</v>
      </c>
      <c r="F19" s="178"/>
      <c r="G19" s="179">
        <f t="shared" si="0"/>
        <v>0</v>
      </c>
      <c r="H19" s="158"/>
      <c r="I19" s="157">
        <f t="shared" si="1"/>
        <v>0</v>
      </c>
      <c r="J19" s="158"/>
      <c r="K19" s="157">
        <f t="shared" si="2"/>
        <v>0</v>
      </c>
      <c r="L19" s="157">
        <v>21</v>
      </c>
      <c r="M19" s="157">
        <f t="shared" si="3"/>
        <v>0</v>
      </c>
      <c r="N19" s="157">
        <v>0</v>
      </c>
      <c r="O19" s="157">
        <f t="shared" si="4"/>
        <v>0</v>
      </c>
      <c r="P19" s="157">
        <v>0</v>
      </c>
      <c r="Q19" s="157">
        <f t="shared" si="5"/>
        <v>0</v>
      </c>
      <c r="R19" s="157"/>
      <c r="S19" s="157" t="s">
        <v>155</v>
      </c>
      <c r="T19" s="157" t="s">
        <v>143</v>
      </c>
      <c r="U19" s="157">
        <v>0</v>
      </c>
      <c r="V19" s="157">
        <f t="shared" si="6"/>
        <v>0</v>
      </c>
      <c r="W19" s="157"/>
      <c r="X19" s="157" t="s">
        <v>156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403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74">
        <v>12</v>
      </c>
      <c r="B20" s="175" t="s">
        <v>425</v>
      </c>
      <c r="C20" s="185" t="s">
        <v>426</v>
      </c>
      <c r="D20" s="176" t="s">
        <v>408</v>
      </c>
      <c r="E20" s="177">
        <v>22</v>
      </c>
      <c r="F20" s="178"/>
      <c r="G20" s="179">
        <f t="shared" si="0"/>
        <v>0</v>
      </c>
      <c r="H20" s="158"/>
      <c r="I20" s="157">
        <f t="shared" si="1"/>
        <v>0</v>
      </c>
      <c r="J20" s="158"/>
      <c r="K20" s="157">
        <f t="shared" si="2"/>
        <v>0</v>
      </c>
      <c r="L20" s="157">
        <v>21</v>
      </c>
      <c r="M20" s="157">
        <f t="shared" si="3"/>
        <v>0</v>
      </c>
      <c r="N20" s="157">
        <v>0</v>
      </c>
      <c r="O20" s="157">
        <f t="shared" si="4"/>
        <v>0</v>
      </c>
      <c r="P20" s="157">
        <v>0</v>
      </c>
      <c r="Q20" s="157">
        <f t="shared" si="5"/>
        <v>0</v>
      </c>
      <c r="R20" s="157"/>
      <c r="S20" s="157" t="s">
        <v>155</v>
      </c>
      <c r="T20" s="157" t="s">
        <v>143</v>
      </c>
      <c r="U20" s="157">
        <v>0</v>
      </c>
      <c r="V20" s="157">
        <f t="shared" si="6"/>
        <v>0</v>
      </c>
      <c r="W20" s="157"/>
      <c r="X20" s="157" t="s">
        <v>156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403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2.5" outlineLevel="1" x14ac:dyDescent="0.2">
      <c r="A21" s="174">
        <v>13</v>
      </c>
      <c r="B21" s="175" t="s">
        <v>427</v>
      </c>
      <c r="C21" s="185" t="s">
        <v>428</v>
      </c>
      <c r="D21" s="176" t="s">
        <v>408</v>
      </c>
      <c r="E21" s="177">
        <v>1</v>
      </c>
      <c r="F21" s="178"/>
      <c r="G21" s="179">
        <f t="shared" si="0"/>
        <v>0</v>
      </c>
      <c r="H21" s="158"/>
      <c r="I21" s="157">
        <f t="shared" si="1"/>
        <v>0</v>
      </c>
      <c r="J21" s="158"/>
      <c r="K21" s="157">
        <f t="shared" si="2"/>
        <v>0</v>
      </c>
      <c r="L21" s="157">
        <v>21</v>
      </c>
      <c r="M21" s="157">
        <f t="shared" si="3"/>
        <v>0</v>
      </c>
      <c r="N21" s="157">
        <v>0</v>
      </c>
      <c r="O21" s="157">
        <f t="shared" si="4"/>
        <v>0</v>
      </c>
      <c r="P21" s="157">
        <v>0</v>
      </c>
      <c r="Q21" s="157">
        <f t="shared" si="5"/>
        <v>0</v>
      </c>
      <c r="R21" s="157"/>
      <c r="S21" s="157" t="s">
        <v>155</v>
      </c>
      <c r="T21" s="157" t="s">
        <v>143</v>
      </c>
      <c r="U21" s="157">
        <v>0</v>
      </c>
      <c r="V21" s="157">
        <f t="shared" si="6"/>
        <v>0</v>
      </c>
      <c r="W21" s="157"/>
      <c r="X21" s="157" t="s">
        <v>156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403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1" x14ac:dyDescent="0.2">
      <c r="A22" s="174">
        <v>14</v>
      </c>
      <c r="B22" s="175" t="s">
        <v>429</v>
      </c>
      <c r="C22" s="185" t="s">
        <v>430</v>
      </c>
      <c r="D22" s="176" t="s">
        <v>408</v>
      </c>
      <c r="E22" s="177">
        <v>1</v>
      </c>
      <c r="F22" s="178"/>
      <c r="G22" s="179">
        <f t="shared" si="0"/>
        <v>0</v>
      </c>
      <c r="H22" s="158"/>
      <c r="I22" s="157">
        <f t="shared" si="1"/>
        <v>0</v>
      </c>
      <c r="J22" s="158"/>
      <c r="K22" s="157">
        <f t="shared" si="2"/>
        <v>0</v>
      </c>
      <c r="L22" s="157">
        <v>21</v>
      </c>
      <c r="M22" s="157">
        <f t="shared" si="3"/>
        <v>0</v>
      </c>
      <c r="N22" s="157">
        <v>0</v>
      </c>
      <c r="O22" s="157">
        <f t="shared" si="4"/>
        <v>0</v>
      </c>
      <c r="P22" s="157">
        <v>0</v>
      </c>
      <c r="Q22" s="157">
        <f t="shared" si="5"/>
        <v>0</v>
      </c>
      <c r="R22" s="157"/>
      <c r="S22" s="157" t="s">
        <v>155</v>
      </c>
      <c r="T22" s="157" t="s">
        <v>143</v>
      </c>
      <c r="U22" s="157">
        <v>0</v>
      </c>
      <c r="V22" s="157">
        <f t="shared" si="6"/>
        <v>0</v>
      </c>
      <c r="W22" s="157"/>
      <c r="X22" s="157" t="s">
        <v>130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231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2.5" outlineLevel="1" x14ac:dyDescent="0.2">
      <c r="A23" s="174">
        <v>15</v>
      </c>
      <c r="B23" s="175" t="s">
        <v>431</v>
      </c>
      <c r="C23" s="185" t="s">
        <v>432</v>
      </c>
      <c r="D23" s="176" t="s">
        <v>433</v>
      </c>
      <c r="E23" s="177">
        <v>1</v>
      </c>
      <c r="F23" s="178"/>
      <c r="G23" s="179">
        <f t="shared" si="0"/>
        <v>0</v>
      </c>
      <c r="H23" s="158"/>
      <c r="I23" s="157">
        <f t="shared" si="1"/>
        <v>0</v>
      </c>
      <c r="J23" s="158"/>
      <c r="K23" s="157">
        <f t="shared" si="2"/>
        <v>0</v>
      </c>
      <c r="L23" s="157">
        <v>21</v>
      </c>
      <c r="M23" s="157">
        <f t="shared" si="3"/>
        <v>0</v>
      </c>
      <c r="N23" s="157">
        <v>0</v>
      </c>
      <c r="O23" s="157">
        <f t="shared" si="4"/>
        <v>0</v>
      </c>
      <c r="P23" s="157">
        <v>0</v>
      </c>
      <c r="Q23" s="157">
        <f t="shared" si="5"/>
        <v>0</v>
      </c>
      <c r="R23" s="157"/>
      <c r="S23" s="157" t="s">
        <v>155</v>
      </c>
      <c r="T23" s="157" t="s">
        <v>143</v>
      </c>
      <c r="U23" s="157">
        <v>0</v>
      </c>
      <c r="V23" s="157">
        <f t="shared" si="6"/>
        <v>0</v>
      </c>
      <c r="W23" s="157"/>
      <c r="X23" s="157" t="s">
        <v>156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403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33.75" outlineLevel="1" x14ac:dyDescent="0.2">
      <c r="A24" s="174">
        <v>16</v>
      </c>
      <c r="B24" s="175" t="s">
        <v>434</v>
      </c>
      <c r="C24" s="185" t="s">
        <v>435</v>
      </c>
      <c r="D24" s="176" t="s">
        <v>433</v>
      </c>
      <c r="E24" s="177">
        <v>1</v>
      </c>
      <c r="F24" s="178"/>
      <c r="G24" s="179">
        <f t="shared" si="0"/>
        <v>0</v>
      </c>
      <c r="H24" s="158"/>
      <c r="I24" s="157">
        <f t="shared" si="1"/>
        <v>0</v>
      </c>
      <c r="J24" s="158"/>
      <c r="K24" s="157">
        <f t="shared" si="2"/>
        <v>0</v>
      </c>
      <c r="L24" s="157">
        <v>21</v>
      </c>
      <c r="M24" s="157">
        <f t="shared" si="3"/>
        <v>0</v>
      </c>
      <c r="N24" s="157">
        <v>0</v>
      </c>
      <c r="O24" s="157">
        <f t="shared" si="4"/>
        <v>0</v>
      </c>
      <c r="P24" s="157">
        <v>0</v>
      </c>
      <c r="Q24" s="157">
        <f t="shared" si="5"/>
        <v>0</v>
      </c>
      <c r="R24" s="157"/>
      <c r="S24" s="157" t="s">
        <v>155</v>
      </c>
      <c r="T24" s="157" t="s">
        <v>143</v>
      </c>
      <c r="U24" s="157">
        <v>0</v>
      </c>
      <c r="V24" s="157">
        <f t="shared" si="6"/>
        <v>0</v>
      </c>
      <c r="W24" s="157"/>
      <c r="X24" s="157" t="s">
        <v>156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403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22.5" outlineLevel="1" x14ac:dyDescent="0.2">
      <c r="A25" s="174">
        <v>17</v>
      </c>
      <c r="B25" s="175" t="s">
        <v>436</v>
      </c>
      <c r="C25" s="185" t="s">
        <v>437</v>
      </c>
      <c r="D25" s="176" t="s">
        <v>433</v>
      </c>
      <c r="E25" s="177">
        <v>1</v>
      </c>
      <c r="F25" s="178"/>
      <c r="G25" s="179">
        <f t="shared" si="0"/>
        <v>0</v>
      </c>
      <c r="H25" s="158"/>
      <c r="I25" s="157">
        <f t="shared" si="1"/>
        <v>0</v>
      </c>
      <c r="J25" s="158"/>
      <c r="K25" s="157">
        <f t="shared" si="2"/>
        <v>0</v>
      </c>
      <c r="L25" s="157">
        <v>21</v>
      </c>
      <c r="M25" s="157">
        <f t="shared" si="3"/>
        <v>0</v>
      </c>
      <c r="N25" s="157">
        <v>0</v>
      </c>
      <c r="O25" s="157">
        <f t="shared" si="4"/>
        <v>0</v>
      </c>
      <c r="P25" s="157">
        <v>0</v>
      </c>
      <c r="Q25" s="157">
        <f t="shared" si="5"/>
        <v>0</v>
      </c>
      <c r="R25" s="157"/>
      <c r="S25" s="157" t="s">
        <v>155</v>
      </c>
      <c r="T25" s="157" t="s">
        <v>143</v>
      </c>
      <c r="U25" s="157">
        <v>0</v>
      </c>
      <c r="V25" s="157">
        <f t="shared" si="6"/>
        <v>0</v>
      </c>
      <c r="W25" s="157"/>
      <c r="X25" s="157" t="s">
        <v>156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403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74">
        <v>18</v>
      </c>
      <c r="B26" s="175" t="s">
        <v>438</v>
      </c>
      <c r="C26" s="185" t="s">
        <v>439</v>
      </c>
      <c r="D26" s="176" t="s">
        <v>433</v>
      </c>
      <c r="E26" s="177">
        <v>1</v>
      </c>
      <c r="F26" s="178"/>
      <c r="G26" s="179">
        <f t="shared" si="0"/>
        <v>0</v>
      </c>
      <c r="H26" s="158"/>
      <c r="I26" s="157">
        <f t="shared" si="1"/>
        <v>0</v>
      </c>
      <c r="J26" s="158"/>
      <c r="K26" s="157">
        <f t="shared" si="2"/>
        <v>0</v>
      </c>
      <c r="L26" s="157">
        <v>21</v>
      </c>
      <c r="M26" s="157">
        <f t="shared" si="3"/>
        <v>0</v>
      </c>
      <c r="N26" s="157">
        <v>0</v>
      </c>
      <c r="O26" s="157">
        <f t="shared" si="4"/>
        <v>0</v>
      </c>
      <c r="P26" s="157">
        <v>0</v>
      </c>
      <c r="Q26" s="157">
        <f t="shared" si="5"/>
        <v>0</v>
      </c>
      <c r="R26" s="157"/>
      <c r="S26" s="157" t="s">
        <v>155</v>
      </c>
      <c r="T26" s="157" t="s">
        <v>143</v>
      </c>
      <c r="U26" s="157">
        <v>0</v>
      </c>
      <c r="V26" s="157">
        <f t="shared" si="6"/>
        <v>0</v>
      </c>
      <c r="W26" s="157"/>
      <c r="X26" s="157" t="s">
        <v>156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403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74">
        <v>19</v>
      </c>
      <c r="B27" s="175" t="s">
        <v>440</v>
      </c>
      <c r="C27" s="185" t="s">
        <v>441</v>
      </c>
      <c r="D27" s="176" t="s">
        <v>193</v>
      </c>
      <c r="E27" s="177">
        <v>24</v>
      </c>
      <c r="F27" s="178"/>
      <c r="G27" s="179">
        <f t="shared" si="0"/>
        <v>0</v>
      </c>
      <c r="H27" s="158"/>
      <c r="I27" s="157">
        <f t="shared" si="1"/>
        <v>0</v>
      </c>
      <c r="J27" s="158"/>
      <c r="K27" s="157">
        <f t="shared" si="2"/>
        <v>0</v>
      </c>
      <c r="L27" s="157">
        <v>21</v>
      </c>
      <c r="M27" s="157">
        <f t="shared" si="3"/>
        <v>0</v>
      </c>
      <c r="N27" s="157">
        <v>0</v>
      </c>
      <c r="O27" s="157">
        <f t="shared" si="4"/>
        <v>0</v>
      </c>
      <c r="P27" s="157">
        <v>0</v>
      </c>
      <c r="Q27" s="157">
        <f t="shared" si="5"/>
        <v>0</v>
      </c>
      <c r="R27" s="157"/>
      <c r="S27" s="157" t="s">
        <v>155</v>
      </c>
      <c r="T27" s="157" t="s">
        <v>143</v>
      </c>
      <c r="U27" s="157">
        <v>0</v>
      </c>
      <c r="V27" s="157">
        <f t="shared" si="6"/>
        <v>0</v>
      </c>
      <c r="W27" s="157"/>
      <c r="X27" s="157" t="s">
        <v>156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403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74">
        <v>20</v>
      </c>
      <c r="B28" s="175" t="s">
        <v>442</v>
      </c>
      <c r="C28" s="185" t="s">
        <v>443</v>
      </c>
      <c r="D28" s="176" t="s">
        <v>408</v>
      </c>
      <c r="E28" s="177">
        <v>1</v>
      </c>
      <c r="F28" s="178"/>
      <c r="G28" s="179">
        <f t="shared" si="0"/>
        <v>0</v>
      </c>
      <c r="H28" s="158"/>
      <c r="I28" s="157">
        <f t="shared" si="1"/>
        <v>0</v>
      </c>
      <c r="J28" s="158"/>
      <c r="K28" s="157">
        <f t="shared" si="2"/>
        <v>0</v>
      </c>
      <c r="L28" s="157">
        <v>21</v>
      </c>
      <c r="M28" s="157">
        <f t="shared" si="3"/>
        <v>0</v>
      </c>
      <c r="N28" s="157">
        <v>0</v>
      </c>
      <c r="O28" s="157">
        <f t="shared" si="4"/>
        <v>0</v>
      </c>
      <c r="P28" s="157">
        <v>0</v>
      </c>
      <c r="Q28" s="157">
        <f t="shared" si="5"/>
        <v>0</v>
      </c>
      <c r="R28" s="157"/>
      <c r="S28" s="157" t="s">
        <v>155</v>
      </c>
      <c r="T28" s="157" t="s">
        <v>143</v>
      </c>
      <c r="U28" s="157">
        <v>0</v>
      </c>
      <c r="V28" s="157">
        <f t="shared" si="6"/>
        <v>0</v>
      </c>
      <c r="W28" s="157"/>
      <c r="X28" s="157" t="s">
        <v>156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403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74">
        <v>21</v>
      </c>
      <c r="B29" s="175" t="s">
        <v>444</v>
      </c>
      <c r="C29" s="185" t="s">
        <v>445</v>
      </c>
      <c r="D29" s="176" t="s">
        <v>433</v>
      </c>
      <c r="E29" s="177">
        <v>1</v>
      </c>
      <c r="F29" s="178"/>
      <c r="G29" s="179">
        <f t="shared" si="0"/>
        <v>0</v>
      </c>
      <c r="H29" s="158"/>
      <c r="I29" s="157">
        <f t="shared" si="1"/>
        <v>0</v>
      </c>
      <c r="J29" s="158"/>
      <c r="K29" s="157">
        <f t="shared" si="2"/>
        <v>0</v>
      </c>
      <c r="L29" s="157">
        <v>21</v>
      </c>
      <c r="M29" s="157">
        <f t="shared" si="3"/>
        <v>0</v>
      </c>
      <c r="N29" s="157">
        <v>0</v>
      </c>
      <c r="O29" s="157">
        <f t="shared" si="4"/>
        <v>0</v>
      </c>
      <c r="P29" s="157">
        <v>0</v>
      </c>
      <c r="Q29" s="157">
        <f t="shared" si="5"/>
        <v>0</v>
      </c>
      <c r="R29" s="157"/>
      <c r="S29" s="157" t="s">
        <v>155</v>
      </c>
      <c r="T29" s="157" t="s">
        <v>143</v>
      </c>
      <c r="U29" s="157">
        <v>0</v>
      </c>
      <c r="V29" s="157">
        <f t="shared" si="6"/>
        <v>0</v>
      </c>
      <c r="W29" s="157"/>
      <c r="X29" s="157" t="s">
        <v>156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403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x14ac:dyDescent="0.2">
      <c r="A30" s="162" t="s">
        <v>123</v>
      </c>
      <c r="B30" s="163" t="s">
        <v>77</v>
      </c>
      <c r="C30" s="182" t="s">
        <v>78</v>
      </c>
      <c r="D30" s="164"/>
      <c r="E30" s="165"/>
      <c r="F30" s="166"/>
      <c r="G30" s="167">
        <f>SUMIF(AG31:AG41,"&lt;&gt;NOR",G31:G41)</f>
        <v>0</v>
      </c>
      <c r="H30" s="161"/>
      <c r="I30" s="161">
        <f>SUM(I31:I41)</f>
        <v>0</v>
      </c>
      <c r="J30" s="161"/>
      <c r="K30" s="161">
        <f>SUM(K31:K41)</f>
        <v>0</v>
      </c>
      <c r="L30" s="161"/>
      <c r="M30" s="161">
        <f>SUM(M31:M41)</f>
        <v>0</v>
      </c>
      <c r="N30" s="161"/>
      <c r="O30" s="161">
        <f>SUM(O31:O41)</f>
        <v>0</v>
      </c>
      <c r="P30" s="161"/>
      <c r="Q30" s="161">
        <f>SUM(Q31:Q41)</f>
        <v>0</v>
      </c>
      <c r="R30" s="161"/>
      <c r="S30" s="161"/>
      <c r="T30" s="161"/>
      <c r="U30" s="161"/>
      <c r="V30" s="161">
        <f>SUM(V31:V41)</f>
        <v>0</v>
      </c>
      <c r="W30" s="161"/>
      <c r="X30" s="161"/>
      <c r="AG30" t="s">
        <v>124</v>
      </c>
    </row>
    <row r="31" spans="1:60" outlineLevel="1" x14ac:dyDescent="0.2">
      <c r="A31" s="174">
        <v>22</v>
      </c>
      <c r="B31" s="175" t="s">
        <v>446</v>
      </c>
      <c r="C31" s="185" t="s">
        <v>447</v>
      </c>
      <c r="D31" s="176" t="s">
        <v>433</v>
      </c>
      <c r="E31" s="177">
        <v>1</v>
      </c>
      <c r="F31" s="178"/>
      <c r="G31" s="179">
        <f t="shared" ref="G31:G41" si="7">ROUND(E31*F31,2)</f>
        <v>0</v>
      </c>
      <c r="H31" s="158"/>
      <c r="I31" s="157">
        <f t="shared" ref="I31:I41" si="8">ROUND(E31*H31,2)</f>
        <v>0</v>
      </c>
      <c r="J31" s="158"/>
      <c r="K31" s="157">
        <f t="shared" ref="K31:K41" si="9">ROUND(E31*J31,2)</f>
        <v>0</v>
      </c>
      <c r="L31" s="157">
        <v>21</v>
      </c>
      <c r="M31" s="157">
        <f t="shared" ref="M31:M41" si="10">G31*(1+L31/100)</f>
        <v>0</v>
      </c>
      <c r="N31" s="157">
        <v>0</v>
      </c>
      <c r="O31" s="157">
        <f t="shared" ref="O31:O41" si="11">ROUND(E31*N31,2)</f>
        <v>0</v>
      </c>
      <c r="P31" s="157">
        <v>0</v>
      </c>
      <c r="Q31" s="157">
        <f t="shared" ref="Q31:Q41" si="12">ROUND(E31*P31,2)</f>
        <v>0</v>
      </c>
      <c r="R31" s="157"/>
      <c r="S31" s="157" t="s">
        <v>155</v>
      </c>
      <c r="T31" s="157" t="s">
        <v>143</v>
      </c>
      <c r="U31" s="157">
        <v>0</v>
      </c>
      <c r="V31" s="157">
        <f t="shared" ref="V31:V41" si="13">ROUND(E31*U31,2)</f>
        <v>0</v>
      </c>
      <c r="W31" s="157"/>
      <c r="X31" s="157" t="s">
        <v>130</v>
      </c>
      <c r="Y31" s="147"/>
      <c r="Z31" s="147"/>
      <c r="AA31" s="147"/>
      <c r="AB31" s="147"/>
      <c r="AC31" s="147"/>
      <c r="AD31" s="147"/>
      <c r="AE31" s="147"/>
      <c r="AF31" s="147"/>
      <c r="AG31" s="147" t="s">
        <v>231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ht="22.5" outlineLevel="1" x14ac:dyDescent="0.2">
      <c r="A32" s="174">
        <v>23</v>
      </c>
      <c r="B32" s="175" t="s">
        <v>448</v>
      </c>
      <c r="C32" s="185" t="s">
        <v>449</v>
      </c>
      <c r="D32" s="176" t="s">
        <v>433</v>
      </c>
      <c r="E32" s="177">
        <v>1</v>
      </c>
      <c r="F32" s="178"/>
      <c r="G32" s="179">
        <f t="shared" si="7"/>
        <v>0</v>
      </c>
      <c r="H32" s="158"/>
      <c r="I32" s="157">
        <f t="shared" si="8"/>
        <v>0</v>
      </c>
      <c r="J32" s="158"/>
      <c r="K32" s="157">
        <f t="shared" si="9"/>
        <v>0</v>
      </c>
      <c r="L32" s="157">
        <v>21</v>
      </c>
      <c r="M32" s="157">
        <f t="shared" si="10"/>
        <v>0</v>
      </c>
      <c r="N32" s="157">
        <v>0</v>
      </c>
      <c r="O32" s="157">
        <f t="shared" si="11"/>
        <v>0</v>
      </c>
      <c r="P32" s="157">
        <v>0</v>
      </c>
      <c r="Q32" s="157">
        <f t="shared" si="12"/>
        <v>0</v>
      </c>
      <c r="R32" s="157"/>
      <c r="S32" s="157" t="s">
        <v>155</v>
      </c>
      <c r="T32" s="157" t="s">
        <v>143</v>
      </c>
      <c r="U32" s="157">
        <v>0</v>
      </c>
      <c r="V32" s="157">
        <f t="shared" si="13"/>
        <v>0</v>
      </c>
      <c r="W32" s="157"/>
      <c r="X32" s="157" t="s">
        <v>130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231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74">
        <v>24</v>
      </c>
      <c r="B33" s="175" t="s">
        <v>450</v>
      </c>
      <c r="C33" s="185" t="s">
        <v>451</v>
      </c>
      <c r="D33" s="176" t="s">
        <v>433</v>
      </c>
      <c r="E33" s="177">
        <v>1</v>
      </c>
      <c r="F33" s="178"/>
      <c r="G33" s="179">
        <f t="shared" si="7"/>
        <v>0</v>
      </c>
      <c r="H33" s="158"/>
      <c r="I33" s="157">
        <f t="shared" si="8"/>
        <v>0</v>
      </c>
      <c r="J33" s="158"/>
      <c r="K33" s="157">
        <f t="shared" si="9"/>
        <v>0</v>
      </c>
      <c r="L33" s="157">
        <v>21</v>
      </c>
      <c r="M33" s="157">
        <f t="shared" si="10"/>
        <v>0</v>
      </c>
      <c r="N33" s="157">
        <v>0</v>
      </c>
      <c r="O33" s="157">
        <f t="shared" si="11"/>
        <v>0</v>
      </c>
      <c r="P33" s="157">
        <v>0</v>
      </c>
      <c r="Q33" s="157">
        <f t="shared" si="12"/>
        <v>0</v>
      </c>
      <c r="R33" s="157"/>
      <c r="S33" s="157" t="s">
        <v>155</v>
      </c>
      <c r="T33" s="157" t="s">
        <v>143</v>
      </c>
      <c r="U33" s="157">
        <v>0</v>
      </c>
      <c r="V33" s="157">
        <f t="shared" si="13"/>
        <v>0</v>
      </c>
      <c r="W33" s="157"/>
      <c r="X33" s="157" t="s">
        <v>156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403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74">
        <v>25</v>
      </c>
      <c r="B34" s="175" t="s">
        <v>452</v>
      </c>
      <c r="C34" s="185" t="s">
        <v>453</v>
      </c>
      <c r="D34" s="176" t="s">
        <v>433</v>
      </c>
      <c r="E34" s="177">
        <v>1</v>
      </c>
      <c r="F34" s="178"/>
      <c r="G34" s="179">
        <f t="shared" si="7"/>
        <v>0</v>
      </c>
      <c r="H34" s="158"/>
      <c r="I34" s="157">
        <f t="shared" si="8"/>
        <v>0</v>
      </c>
      <c r="J34" s="158"/>
      <c r="K34" s="157">
        <f t="shared" si="9"/>
        <v>0</v>
      </c>
      <c r="L34" s="157">
        <v>21</v>
      </c>
      <c r="M34" s="157">
        <f t="shared" si="10"/>
        <v>0</v>
      </c>
      <c r="N34" s="157">
        <v>0</v>
      </c>
      <c r="O34" s="157">
        <f t="shared" si="11"/>
        <v>0</v>
      </c>
      <c r="P34" s="157">
        <v>0</v>
      </c>
      <c r="Q34" s="157">
        <f t="shared" si="12"/>
        <v>0</v>
      </c>
      <c r="R34" s="157"/>
      <c r="S34" s="157" t="s">
        <v>155</v>
      </c>
      <c r="T34" s="157" t="s">
        <v>143</v>
      </c>
      <c r="U34" s="157">
        <v>0</v>
      </c>
      <c r="V34" s="157">
        <f t="shared" si="13"/>
        <v>0</v>
      </c>
      <c r="W34" s="157"/>
      <c r="X34" s="157" t="s">
        <v>130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231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74">
        <v>26</v>
      </c>
      <c r="B35" s="175" t="s">
        <v>454</v>
      </c>
      <c r="C35" s="185" t="s">
        <v>455</v>
      </c>
      <c r="D35" s="176" t="s">
        <v>433</v>
      </c>
      <c r="E35" s="177">
        <v>1</v>
      </c>
      <c r="F35" s="178"/>
      <c r="G35" s="179">
        <f t="shared" si="7"/>
        <v>0</v>
      </c>
      <c r="H35" s="158"/>
      <c r="I35" s="157">
        <f t="shared" si="8"/>
        <v>0</v>
      </c>
      <c r="J35" s="158"/>
      <c r="K35" s="157">
        <f t="shared" si="9"/>
        <v>0</v>
      </c>
      <c r="L35" s="157">
        <v>21</v>
      </c>
      <c r="M35" s="157">
        <f t="shared" si="10"/>
        <v>0</v>
      </c>
      <c r="N35" s="157">
        <v>0</v>
      </c>
      <c r="O35" s="157">
        <f t="shared" si="11"/>
        <v>0</v>
      </c>
      <c r="P35" s="157">
        <v>0</v>
      </c>
      <c r="Q35" s="157">
        <f t="shared" si="12"/>
        <v>0</v>
      </c>
      <c r="R35" s="157"/>
      <c r="S35" s="157" t="s">
        <v>155</v>
      </c>
      <c r="T35" s="157" t="s">
        <v>143</v>
      </c>
      <c r="U35" s="157">
        <v>0</v>
      </c>
      <c r="V35" s="157">
        <f t="shared" si="13"/>
        <v>0</v>
      </c>
      <c r="W35" s="157"/>
      <c r="X35" s="157" t="s">
        <v>130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231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4">
        <v>27</v>
      </c>
      <c r="B36" s="175" t="s">
        <v>456</v>
      </c>
      <c r="C36" s="185" t="s">
        <v>457</v>
      </c>
      <c r="D36" s="176" t="s">
        <v>433</v>
      </c>
      <c r="E36" s="177">
        <v>1</v>
      </c>
      <c r="F36" s="178"/>
      <c r="G36" s="179">
        <f t="shared" si="7"/>
        <v>0</v>
      </c>
      <c r="H36" s="158"/>
      <c r="I36" s="157">
        <f t="shared" si="8"/>
        <v>0</v>
      </c>
      <c r="J36" s="158"/>
      <c r="K36" s="157">
        <f t="shared" si="9"/>
        <v>0</v>
      </c>
      <c r="L36" s="157">
        <v>21</v>
      </c>
      <c r="M36" s="157">
        <f t="shared" si="10"/>
        <v>0</v>
      </c>
      <c r="N36" s="157">
        <v>0</v>
      </c>
      <c r="O36" s="157">
        <f t="shared" si="11"/>
        <v>0</v>
      </c>
      <c r="P36" s="157">
        <v>0</v>
      </c>
      <c r="Q36" s="157">
        <f t="shared" si="12"/>
        <v>0</v>
      </c>
      <c r="R36" s="157"/>
      <c r="S36" s="157" t="s">
        <v>155</v>
      </c>
      <c r="T36" s="157" t="s">
        <v>143</v>
      </c>
      <c r="U36" s="157">
        <v>0</v>
      </c>
      <c r="V36" s="157">
        <f t="shared" si="13"/>
        <v>0</v>
      </c>
      <c r="W36" s="157"/>
      <c r="X36" s="157" t="s">
        <v>130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231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74">
        <v>28</v>
      </c>
      <c r="B37" s="175" t="s">
        <v>458</v>
      </c>
      <c r="C37" s="185" t="s">
        <v>459</v>
      </c>
      <c r="D37" s="176" t="s">
        <v>433</v>
      </c>
      <c r="E37" s="177">
        <v>1</v>
      </c>
      <c r="F37" s="178"/>
      <c r="G37" s="179">
        <f t="shared" si="7"/>
        <v>0</v>
      </c>
      <c r="H37" s="158"/>
      <c r="I37" s="157">
        <f t="shared" si="8"/>
        <v>0</v>
      </c>
      <c r="J37" s="158"/>
      <c r="K37" s="157">
        <f t="shared" si="9"/>
        <v>0</v>
      </c>
      <c r="L37" s="157">
        <v>21</v>
      </c>
      <c r="M37" s="157">
        <f t="shared" si="10"/>
        <v>0</v>
      </c>
      <c r="N37" s="157">
        <v>0</v>
      </c>
      <c r="O37" s="157">
        <f t="shared" si="11"/>
        <v>0</v>
      </c>
      <c r="P37" s="157">
        <v>0</v>
      </c>
      <c r="Q37" s="157">
        <f t="shared" si="12"/>
        <v>0</v>
      </c>
      <c r="R37" s="157"/>
      <c r="S37" s="157" t="s">
        <v>155</v>
      </c>
      <c r="T37" s="157" t="s">
        <v>143</v>
      </c>
      <c r="U37" s="157">
        <v>0</v>
      </c>
      <c r="V37" s="157">
        <f t="shared" si="13"/>
        <v>0</v>
      </c>
      <c r="W37" s="157"/>
      <c r="X37" s="157" t="s">
        <v>156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403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74">
        <v>29</v>
      </c>
      <c r="B38" s="175" t="s">
        <v>460</v>
      </c>
      <c r="C38" s="185" t="s">
        <v>461</v>
      </c>
      <c r="D38" s="176" t="s">
        <v>433</v>
      </c>
      <c r="E38" s="177">
        <v>1</v>
      </c>
      <c r="F38" s="178"/>
      <c r="G38" s="179">
        <f t="shared" si="7"/>
        <v>0</v>
      </c>
      <c r="H38" s="158"/>
      <c r="I38" s="157">
        <f t="shared" si="8"/>
        <v>0</v>
      </c>
      <c r="J38" s="158"/>
      <c r="K38" s="157">
        <f t="shared" si="9"/>
        <v>0</v>
      </c>
      <c r="L38" s="157">
        <v>21</v>
      </c>
      <c r="M38" s="157">
        <f t="shared" si="10"/>
        <v>0</v>
      </c>
      <c r="N38" s="157">
        <v>0</v>
      </c>
      <c r="O38" s="157">
        <f t="shared" si="11"/>
        <v>0</v>
      </c>
      <c r="P38" s="157">
        <v>0</v>
      </c>
      <c r="Q38" s="157">
        <f t="shared" si="12"/>
        <v>0</v>
      </c>
      <c r="R38" s="157"/>
      <c r="S38" s="157" t="s">
        <v>155</v>
      </c>
      <c r="T38" s="157" t="s">
        <v>143</v>
      </c>
      <c r="U38" s="157">
        <v>0</v>
      </c>
      <c r="V38" s="157">
        <f t="shared" si="13"/>
        <v>0</v>
      </c>
      <c r="W38" s="157"/>
      <c r="X38" s="157" t="s">
        <v>156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403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74">
        <v>30</v>
      </c>
      <c r="B39" s="175" t="s">
        <v>462</v>
      </c>
      <c r="C39" s="185" t="s">
        <v>463</v>
      </c>
      <c r="D39" s="176" t="s">
        <v>433</v>
      </c>
      <c r="E39" s="177">
        <v>1</v>
      </c>
      <c r="F39" s="178"/>
      <c r="G39" s="179">
        <f t="shared" si="7"/>
        <v>0</v>
      </c>
      <c r="H39" s="158"/>
      <c r="I39" s="157">
        <f t="shared" si="8"/>
        <v>0</v>
      </c>
      <c r="J39" s="158"/>
      <c r="K39" s="157">
        <f t="shared" si="9"/>
        <v>0</v>
      </c>
      <c r="L39" s="157">
        <v>21</v>
      </c>
      <c r="M39" s="157">
        <f t="shared" si="10"/>
        <v>0</v>
      </c>
      <c r="N39" s="157">
        <v>0</v>
      </c>
      <c r="O39" s="157">
        <f t="shared" si="11"/>
        <v>0</v>
      </c>
      <c r="P39" s="157">
        <v>0</v>
      </c>
      <c r="Q39" s="157">
        <f t="shared" si="12"/>
        <v>0</v>
      </c>
      <c r="R39" s="157"/>
      <c r="S39" s="157" t="s">
        <v>155</v>
      </c>
      <c r="T39" s="157" t="s">
        <v>143</v>
      </c>
      <c r="U39" s="157">
        <v>0</v>
      </c>
      <c r="V39" s="157">
        <f t="shared" si="13"/>
        <v>0</v>
      </c>
      <c r="W39" s="157"/>
      <c r="X39" s="157" t="s">
        <v>156</v>
      </c>
      <c r="Y39" s="147"/>
      <c r="Z39" s="147"/>
      <c r="AA39" s="147"/>
      <c r="AB39" s="147"/>
      <c r="AC39" s="147"/>
      <c r="AD39" s="147"/>
      <c r="AE39" s="147"/>
      <c r="AF39" s="147"/>
      <c r="AG39" s="147" t="s">
        <v>403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4">
        <v>31</v>
      </c>
      <c r="B40" s="175" t="s">
        <v>464</v>
      </c>
      <c r="C40" s="185" t="s">
        <v>465</v>
      </c>
      <c r="D40" s="176" t="s">
        <v>433</v>
      </c>
      <c r="E40" s="177">
        <v>1</v>
      </c>
      <c r="F40" s="178"/>
      <c r="G40" s="179">
        <f t="shared" si="7"/>
        <v>0</v>
      </c>
      <c r="H40" s="158"/>
      <c r="I40" s="157">
        <f t="shared" si="8"/>
        <v>0</v>
      </c>
      <c r="J40" s="158"/>
      <c r="K40" s="157">
        <f t="shared" si="9"/>
        <v>0</v>
      </c>
      <c r="L40" s="157">
        <v>21</v>
      </c>
      <c r="M40" s="157">
        <f t="shared" si="10"/>
        <v>0</v>
      </c>
      <c r="N40" s="157">
        <v>0</v>
      </c>
      <c r="O40" s="157">
        <f t="shared" si="11"/>
        <v>0</v>
      </c>
      <c r="P40" s="157">
        <v>0</v>
      </c>
      <c r="Q40" s="157">
        <f t="shared" si="12"/>
        <v>0</v>
      </c>
      <c r="R40" s="157"/>
      <c r="S40" s="157" t="s">
        <v>155</v>
      </c>
      <c r="T40" s="157" t="s">
        <v>143</v>
      </c>
      <c r="U40" s="157">
        <v>0</v>
      </c>
      <c r="V40" s="157">
        <f t="shared" si="13"/>
        <v>0</v>
      </c>
      <c r="W40" s="157"/>
      <c r="X40" s="157" t="s">
        <v>156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403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74">
        <v>32</v>
      </c>
      <c r="B41" s="175" t="s">
        <v>466</v>
      </c>
      <c r="C41" s="185" t="s">
        <v>467</v>
      </c>
      <c r="D41" s="176" t="s">
        <v>433</v>
      </c>
      <c r="E41" s="177">
        <v>1</v>
      </c>
      <c r="F41" s="178"/>
      <c r="G41" s="179">
        <f t="shared" si="7"/>
        <v>0</v>
      </c>
      <c r="H41" s="158"/>
      <c r="I41" s="157">
        <f t="shared" si="8"/>
        <v>0</v>
      </c>
      <c r="J41" s="158"/>
      <c r="K41" s="157">
        <f t="shared" si="9"/>
        <v>0</v>
      </c>
      <c r="L41" s="157">
        <v>21</v>
      </c>
      <c r="M41" s="157">
        <f t="shared" si="10"/>
        <v>0</v>
      </c>
      <c r="N41" s="157">
        <v>0</v>
      </c>
      <c r="O41" s="157">
        <f t="shared" si="11"/>
        <v>0</v>
      </c>
      <c r="P41" s="157">
        <v>0</v>
      </c>
      <c r="Q41" s="157">
        <f t="shared" si="12"/>
        <v>0</v>
      </c>
      <c r="R41" s="157"/>
      <c r="S41" s="157" t="s">
        <v>155</v>
      </c>
      <c r="T41" s="157" t="s">
        <v>143</v>
      </c>
      <c r="U41" s="157">
        <v>0</v>
      </c>
      <c r="V41" s="157">
        <f t="shared" si="13"/>
        <v>0</v>
      </c>
      <c r="W41" s="157"/>
      <c r="X41" s="157" t="s">
        <v>130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231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">
      <c r="A42" s="162" t="s">
        <v>123</v>
      </c>
      <c r="B42" s="163" t="s">
        <v>57</v>
      </c>
      <c r="C42" s="182" t="s">
        <v>58</v>
      </c>
      <c r="D42" s="164"/>
      <c r="E42" s="165"/>
      <c r="F42" s="166"/>
      <c r="G42" s="167">
        <f>SUMIF(AG43:AG48,"&lt;&gt;NOR",G43:G48)</f>
        <v>0</v>
      </c>
      <c r="H42" s="161"/>
      <c r="I42" s="161">
        <f>SUM(I43:I48)</f>
        <v>0</v>
      </c>
      <c r="J42" s="161"/>
      <c r="K42" s="161">
        <f>SUM(K43:K48)</f>
        <v>0</v>
      </c>
      <c r="L42" s="161"/>
      <c r="M42" s="161">
        <f>SUM(M43:M48)</f>
        <v>0</v>
      </c>
      <c r="N42" s="161"/>
      <c r="O42" s="161">
        <f>SUM(O43:O48)</f>
        <v>0.08</v>
      </c>
      <c r="P42" s="161"/>
      <c r="Q42" s="161">
        <f>SUM(Q43:Q48)</f>
        <v>0</v>
      </c>
      <c r="R42" s="161"/>
      <c r="S42" s="161"/>
      <c r="T42" s="161"/>
      <c r="U42" s="161"/>
      <c r="V42" s="161">
        <f>SUM(V43:V48)</f>
        <v>7.64</v>
      </c>
      <c r="W42" s="161"/>
      <c r="X42" s="161"/>
      <c r="AG42" t="s">
        <v>124</v>
      </c>
    </row>
    <row r="43" spans="1:60" ht="22.5" outlineLevel="1" x14ac:dyDescent="0.2">
      <c r="A43" s="168">
        <v>33</v>
      </c>
      <c r="B43" s="169" t="s">
        <v>315</v>
      </c>
      <c r="C43" s="183" t="s">
        <v>316</v>
      </c>
      <c r="D43" s="170" t="s">
        <v>127</v>
      </c>
      <c r="E43" s="171">
        <v>8.4</v>
      </c>
      <c r="F43" s="172"/>
      <c r="G43" s="173">
        <f>ROUND(E43*F43,2)</f>
        <v>0</v>
      </c>
      <c r="H43" s="158"/>
      <c r="I43" s="157">
        <f>ROUND(E43*H43,2)</f>
        <v>0</v>
      </c>
      <c r="J43" s="158"/>
      <c r="K43" s="157">
        <f>ROUND(E43*J43,2)</f>
        <v>0</v>
      </c>
      <c r="L43" s="157">
        <v>21</v>
      </c>
      <c r="M43" s="157">
        <f>G43*(1+L43/100)</f>
        <v>0</v>
      </c>
      <c r="N43" s="157">
        <v>6.4700000000000001E-3</v>
      </c>
      <c r="O43" s="157">
        <f>ROUND(E43*N43,2)</f>
        <v>0.05</v>
      </c>
      <c r="P43" s="157">
        <v>0</v>
      </c>
      <c r="Q43" s="157">
        <f>ROUND(E43*P43,2)</f>
        <v>0</v>
      </c>
      <c r="R43" s="157"/>
      <c r="S43" s="157" t="s">
        <v>129</v>
      </c>
      <c r="T43" s="157" t="s">
        <v>143</v>
      </c>
      <c r="U43" s="157">
        <v>0.91</v>
      </c>
      <c r="V43" s="157">
        <f>ROUND(E43*U43,2)</f>
        <v>7.64</v>
      </c>
      <c r="W43" s="157"/>
      <c r="X43" s="157" t="s">
        <v>130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131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84" t="s">
        <v>468</v>
      </c>
      <c r="D44" s="159"/>
      <c r="E44" s="160">
        <v>5.82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7"/>
      <c r="Z44" s="147"/>
      <c r="AA44" s="147"/>
      <c r="AB44" s="147"/>
      <c r="AC44" s="147"/>
      <c r="AD44" s="147"/>
      <c r="AE44" s="147"/>
      <c r="AF44" s="147"/>
      <c r="AG44" s="147" t="s">
        <v>133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184" t="s">
        <v>469</v>
      </c>
      <c r="D45" s="159"/>
      <c r="E45" s="160">
        <v>2.58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 t="s">
        <v>133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68">
        <v>34</v>
      </c>
      <c r="B46" s="169" t="s">
        <v>470</v>
      </c>
      <c r="C46" s="183" t="s">
        <v>471</v>
      </c>
      <c r="D46" s="170" t="s">
        <v>127</v>
      </c>
      <c r="E46" s="171">
        <v>8.4</v>
      </c>
      <c r="F46" s="172"/>
      <c r="G46" s="173">
        <f>ROUND(E46*F46,2)</f>
        <v>0</v>
      </c>
      <c r="H46" s="158"/>
      <c r="I46" s="157">
        <f>ROUND(E46*H46,2)</f>
        <v>0</v>
      </c>
      <c r="J46" s="158"/>
      <c r="K46" s="157">
        <f>ROUND(E46*J46,2)</f>
        <v>0</v>
      </c>
      <c r="L46" s="157">
        <v>21</v>
      </c>
      <c r="M46" s="157">
        <f>G46*(1+L46/100)</f>
        <v>0</v>
      </c>
      <c r="N46" s="157">
        <v>3.3E-3</v>
      </c>
      <c r="O46" s="157">
        <f>ROUND(E46*N46,2)</f>
        <v>0.03</v>
      </c>
      <c r="P46" s="157">
        <v>0</v>
      </c>
      <c r="Q46" s="157">
        <f>ROUND(E46*P46,2)</f>
        <v>0</v>
      </c>
      <c r="R46" s="157" t="s">
        <v>237</v>
      </c>
      <c r="S46" s="157" t="s">
        <v>128</v>
      </c>
      <c r="T46" s="157" t="s">
        <v>129</v>
      </c>
      <c r="U46" s="157">
        <v>0</v>
      </c>
      <c r="V46" s="157">
        <f>ROUND(E46*U46,2)</f>
        <v>0</v>
      </c>
      <c r="W46" s="157"/>
      <c r="X46" s="157" t="s">
        <v>156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157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184" t="s">
        <v>468</v>
      </c>
      <c r="D47" s="159"/>
      <c r="E47" s="160">
        <v>5.82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133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184" t="s">
        <v>469</v>
      </c>
      <c r="D48" s="159"/>
      <c r="E48" s="160">
        <v>2.58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7"/>
      <c r="Z48" s="147"/>
      <c r="AA48" s="147"/>
      <c r="AB48" s="147"/>
      <c r="AC48" s="147"/>
      <c r="AD48" s="147"/>
      <c r="AE48" s="147"/>
      <c r="AF48" s="147"/>
      <c r="AG48" s="147" t="s">
        <v>133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x14ac:dyDescent="0.2">
      <c r="A49" s="162" t="s">
        <v>123</v>
      </c>
      <c r="B49" s="163" t="s">
        <v>65</v>
      </c>
      <c r="C49" s="182" t="s">
        <v>66</v>
      </c>
      <c r="D49" s="164"/>
      <c r="E49" s="165"/>
      <c r="F49" s="166"/>
      <c r="G49" s="167">
        <f>SUMIF(AG50:AG52,"&lt;&gt;NOR",G50:G52)</f>
        <v>0</v>
      </c>
      <c r="H49" s="161"/>
      <c r="I49" s="161">
        <f>SUM(I50:I52)</f>
        <v>0</v>
      </c>
      <c r="J49" s="161"/>
      <c r="K49" s="161">
        <f>SUM(K50:K52)</f>
        <v>0</v>
      </c>
      <c r="L49" s="161"/>
      <c r="M49" s="161">
        <f>SUM(M50:M52)</f>
        <v>0</v>
      </c>
      <c r="N49" s="161"/>
      <c r="O49" s="161">
        <f>SUM(O50:O52)</f>
        <v>0.1</v>
      </c>
      <c r="P49" s="161"/>
      <c r="Q49" s="161">
        <f>SUM(Q50:Q52)</f>
        <v>0</v>
      </c>
      <c r="R49" s="161"/>
      <c r="S49" s="161"/>
      <c r="T49" s="161"/>
      <c r="U49" s="161"/>
      <c r="V49" s="161">
        <f>SUM(V50:V52)</f>
        <v>4.37</v>
      </c>
      <c r="W49" s="161"/>
      <c r="X49" s="161"/>
      <c r="AG49" t="s">
        <v>124</v>
      </c>
    </row>
    <row r="50" spans="1:60" outlineLevel="1" x14ac:dyDescent="0.2">
      <c r="A50" s="168">
        <v>35</v>
      </c>
      <c r="B50" s="169" t="s">
        <v>159</v>
      </c>
      <c r="C50" s="183" t="s">
        <v>160</v>
      </c>
      <c r="D50" s="170" t="s">
        <v>127</v>
      </c>
      <c r="E50" s="171">
        <v>16.8</v>
      </c>
      <c r="F50" s="172"/>
      <c r="G50" s="173">
        <f>ROUND(E50*F50,2)</f>
        <v>0</v>
      </c>
      <c r="H50" s="158"/>
      <c r="I50" s="157">
        <f>ROUND(E50*H50,2)</f>
        <v>0</v>
      </c>
      <c r="J50" s="158"/>
      <c r="K50" s="157">
        <f>ROUND(E50*J50,2)</f>
        <v>0</v>
      </c>
      <c r="L50" s="157">
        <v>21</v>
      </c>
      <c r="M50" s="157">
        <f>G50*(1+L50/100)</f>
        <v>0</v>
      </c>
      <c r="N50" s="157">
        <v>5.9199999999999999E-3</v>
      </c>
      <c r="O50" s="157">
        <f>ROUND(E50*N50,2)</f>
        <v>0.1</v>
      </c>
      <c r="P50" s="157">
        <v>0</v>
      </c>
      <c r="Q50" s="157">
        <f>ROUND(E50*P50,2)</f>
        <v>0</v>
      </c>
      <c r="R50" s="157"/>
      <c r="S50" s="157" t="s">
        <v>128</v>
      </c>
      <c r="T50" s="157" t="s">
        <v>129</v>
      </c>
      <c r="U50" s="157">
        <v>0.26</v>
      </c>
      <c r="V50" s="157">
        <f>ROUND(E50*U50,2)</f>
        <v>4.37</v>
      </c>
      <c r="W50" s="157"/>
      <c r="X50" s="157" t="s">
        <v>130</v>
      </c>
      <c r="Y50" s="147"/>
      <c r="Z50" s="147"/>
      <c r="AA50" s="147"/>
      <c r="AB50" s="147"/>
      <c r="AC50" s="147"/>
      <c r="AD50" s="147"/>
      <c r="AE50" s="147"/>
      <c r="AF50" s="147"/>
      <c r="AG50" s="147" t="s">
        <v>161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84" t="s">
        <v>472</v>
      </c>
      <c r="D51" s="159"/>
      <c r="E51" s="160">
        <v>11.64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7"/>
      <c r="Z51" s="147"/>
      <c r="AA51" s="147"/>
      <c r="AB51" s="147"/>
      <c r="AC51" s="147"/>
      <c r="AD51" s="147"/>
      <c r="AE51" s="147"/>
      <c r="AF51" s="147"/>
      <c r="AG51" s="147" t="s">
        <v>133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184" t="s">
        <v>473</v>
      </c>
      <c r="D52" s="159"/>
      <c r="E52" s="160">
        <v>5.16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/>
      <c r="AG52" s="147" t="s">
        <v>133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5.5" x14ac:dyDescent="0.2">
      <c r="A53" s="162" t="s">
        <v>123</v>
      </c>
      <c r="B53" s="163" t="s">
        <v>67</v>
      </c>
      <c r="C53" s="182" t="s">
        <v>68</v>
      </c>
      <c r="D53" s="164"/>
      <c r="E53" s="165"/>
      <c r="F53" s="166"/>
      <c r="G53" s="167">
        <f>SUMIF(AG54:AG56,"&lt;&gt;NOR",G54:G56)</f>
        <v>0</v>
      </c>
      <c r="H53" s="161"/>
      <c r="I53" s="161">
        <f>SUM(I54:I56)</f>
        <v>0</v>
      </c>
      <c r="J53" s="161"/>
      <c r="K53" s="161">
        <f>SUM(K54:K56)</f>
        <v>0</v>
      </c>
      <c r="L53" s="161"/>
      <c r="M53" s="161">
        <f>SUM(M54:M56)</f>
        <v>0</v>
      </c>
      <c r="N53" s="161"/>
      <c r="O53" s="161">
        <f>SUM(O54:O56)</f>
        <v>0</v>
      </c>
      <c r="P53" s="161"/>
      <c r="Q53" s="161">
        <f>SUM(Q54:Q56)</f>
        <v>0</v>
      </c>
      <c r="R53" s="161"/>
      <c r="S53" s="161"/>
      <c r="T53" s="161"/>
      <c r="U53" s="161"/>
      <c r="V53" s="161">
        <f>SUM(V54:V56)</f>
        <v>5.21</v>
      </c>
      <c r="W53" s="161"/>
      <c r="X53" s="161"/>
      <c r="AG53" t="s">
        <v>124</v>
      </c>
    </row>
    <row r="54" spans="1:60" outlineLevel="1" x14ac:dyDescent="0.2">
      <c r="A54" s="168">
        <v>36</v>
      </c>
      <c r="B54" s="169" t="s">
        <v>163</v>
      </c>
      <c r="C54" s="183" t="s">
        <v>164</v>
      </c>
      <c r="D54" s="170" t="s">
        <v>127</v>
      </c>
      <c r="E54" s="171">
        <v>16.8</v>
      </c>
      <c r="F54" s="172"/>
      <c r="G54" s="173">
        <f>ROUND(E54*F54,2)</f>
        <v>0</v>
      </c>
      <c r="H54" s="158"/>
      <c r="I54" s="157">
        <f>ROUND(E54*H54,2)</f>
        <v>0</v>
      </c>
      <c r="J54" s="158"/>
      <c r="K54" s="157">
        <f>ROUND(E54*J54,2)</f>
        <v>0</v>
      </c>
      <c r="L54" s="157">
        <v>21</v>
      </c>
      <c r="M54" s="157">
        <f>G54*(1+L54/100)</f>
        <v>0</v>
      </c>
      <c r="N54" s="157">
        <v>4.0000000000000003E-5</v>
      </c>
      <c r="O54" s="157">
        <f>ROUND(E54*N54,2)</f>
        <v>0</v>
      </c>
      <c r="P54" s="157">
        <v>0</v>
      </c>
      <c r="Q54" s="157">
        <f>ROUND(E54*P54,2)</f>
        <v>0</v>
      </c>
      <c r="R54" s="157"/>
      <c r="S54" s="157" t="s">
        <v>128</v>
      </c>
      <c r="T54" s="157" t="s">
        <v>129</v>
      </c>
      <c r="U54" s="157">
        <v>0.31</v>
      </c>
      <c r="V54" s="157">
        <f>ROUND(E54*U54,2)</f>
        <v>5.21</v>
      </c>
      <c r="W54" s="157"/>
      <c r="X54" s="157" t="s">
        <v>130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131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184" t="s">
        <v>472</v>
      </c>
      <c r="D55" s="159"/>
      <c r="E55" s="160">
        <v>11.64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133</v>
      </c>
      <c r="AH55" s="147">
        <v>0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184" t="s">
        <v>473</v>
      </c>
      <c r="D56" s="159"/>
      <c r="E56" s="160">
        <v>5.16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7"/>
      <c r="Z56" s="147"/>
      <c r="AA56" s="147"/>
      <c r="AB56" s="147"/>
      <c r="AC56" s="147"/>
      <c r="AD56" s="147"/>
      <c r="AE56" s="147"/>
      <c r="AF56" s="147"/>
      <c r="AG56" s="147" t="s">
        <v>133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x14ac:dyDescent="0.2">
      <c r="A57" s="162" t="s">
        <v>123</v>
      </c>
      <c r="B57" s="163" t="s">
        <v>69</v>
      </c>
      <c r="C57" s="182" t="s">
        <v>70</v>
      </c>
      <c r="D57" s="164"/>
      <c r="E57" s="165"/>
      <c r="F57" s="166"/>
      <c r="G57" s="167">
        <f>SUMIF(AG58:AG60,"&lt;&gt;NOR",G58:G60)</f>
        <v>0</v>
      </c>
      <c r="H57" s="161"/>
      <c r="I57" s="161">
        <f>SUM(I58:I60)</f>
        <v>0</v>
      </c>
      <c r="J57" s="161"/>
      <c r="K57" s="161">
        <f>SUM(K58:K60)</f>
        <v>0</v>
      </c>
      <c r="L57" s="161"/>
      <c r="M57" s="161">
        <f>SUM(M58:M60)</f>
        <v>0</v>
      </c>
      <c r="N57" s="161"/>
      <c r="O57" s="161">
        <f>SUM(O58:O60)</f>
        <v>0</v>
      </c>
      <c r="P57" s="161"/>
      <c r="Q57" s="161">
        <f>SUM(Q58:Q60)</f>
        <v>0.09</v>
      </c>
      <c r="R57" s="161"/>
      <c r="S57" s="161"/>
      <c r="T57" s="161"/>
      <c r="U57" s="161"/>
      <c r="V57" s="161">
        <f>SUM(V58:V60)</f>
        <v>1.77</v>
      </c>
      <c r="W57" s="161"/>
      <c r="X57" s="161"/>
      <c r="AG57" t="s">
        <v>124</v>
      </c>
    </row>
    <row r="58" spans="1:60" outlineLevel="1" x14ac:dyDescent="0.2">
      <c r="A58" s="168">
        <v>37</v>
      </c>
      <c r="B58" s="169" t="s">
        <v>335</v>
      </c>
      <c r="C58" s="183" t="s">
        <v>336</v>
      </c>
      <c r="D58" s="170" t="s">
        <v>127</v>
      </c>
      <c r="E58" s="171">
        <v>8.4</v>
      </c>
      <c r="F58" s="172"/>
      <c r="G58" s="173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21</v>
      </c>
      <c r="M58" s="157">
        <f>G58*(1+L58/100)</f>
        <v>0</v>
      </c>
      <c r="N58" s="157">
        <v>3.3E-4</v>
      </c>
      <c r="O58" s="157">
        <f>ROUND(E58*N58,2)</f>
        <v>0</v>
      </c>
      <c r="P58" s="157">
        <v>1.068E-2</v>
      </c>
      <c r="Q58" s="157">
        <f>ROUND(E58*P58,2)</f>
        <v>0.09</v>
      </c>
      <c r="R58" s="157"/>
      <c r="S58" s="157" t="s">
        <v>128</v>
      </c>
      <c r="T58" s="157" t="s">
        <v>129</v>
      </c>
      <c r="U58" s="157">
        <v>0.21099999999999999</v>
      </c>
      <c r="V58" s="157">
        <f>ROUND(E58*U58,2)</f>
        <v>1.77</v>
      </c>
      <c r="W58" s="157"/>
      <c r="X58" s="157" t="s">
        <v>130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131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184" t="s">
        <v>468</v>
      </c>
      <c r="D59" s="159"/>
      <c r="E59" s="160">
        <v>5.82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/>
      <c r="AG59" s="147" t="s">
        <v>133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/>
      <c r="B60" s="155"/>
      <c r="C60" s="184" t="s">
        <v>469</v>
      </c>
      <c r="D60" s="159"/>
      <c r="E60" s="160">
        <v>2.58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7"/>
      <c r="Z60" s="147"/>
      <c r="AA60" s="147"/>
      <c r="AB60" s="147"/>
      <c r="AC60" s="147"/>
      <c r="AD60" s="147"/>
      <c r="AE60" s="147"/>
      <c r="AF60" s="147"/>
      <c r="AG60" s="147" t="s">
        <v>133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x14ac:dyDescent="0.2">
      <c r="A61" s="162" t="s">
        <v>123</v>
      </c>
      <c r="B61" s="163" t="s">
        <v>93</v>
      </c>
      <c r="C61" s="182" t="s">
        <v>94</v>
      </c>
      <c r="D61" s="164"/>
      <c r="E61" s="165"/>
      <c r="F61" s="166"/>
      <c r="G61" s="167">
        <f>SUMIF(AG62:AG67,"&lt;&gt;NOR",G62:G67)</f>
        <v>0</v>
      </c>
      <c r="H61" s="161"/>
      <c r="I61" s="161">
        <f>SUM(I62:I67)</f>
        <v>0</v>
      </c>
      <c r="J61" s="161"/>
      <c r="K61" s="161">
        <f>SUM(K62:K67)</f>
        <v>0</v>
      </c>
      <c r="L61" s="161"/>
      <c r="M61" s="161">
        <f>SUM(M62:M67)</f>
        <v>0</v>
      </c>
      <c r="N61" s="161"/>
      <c r="O61" s="161">
        <f>SUM(O62:O67)</f>
        <v>0</v>
      </c>
      <c r="P61" s="161"/>
      <c r="Q61" s="161">
        <f>SUM(Q62:Q67)</f>
        <v>0</v>
      </c>
      <c r="R61" s="161"/>
      <c r="S61" s="161"/>
      <c r="T61" s="161"/>
      <c r="U61" s="161"/>
      <c r="V61" s="161">
        <f>SUM(V62:V67)</f>
        <v>0.12</v>
      </c>
      <c r="W61" s="161"/>
      <c r="X61" s="161"/>
      <c r="AG61" t="s">
        <v>124</v>
      </c>
    </row>
    <row r="62" spans="1:60" outlineLevel="1" x14ac:dyDescent="0.2">
      <c r="A62" s="174">
        <v>38</v>
      </c>
      <c r="B62" s="175" t="s">
        <v>290</v>
      </c>
      <c r="C62" s="185" t="s">
        <v>291</v>
      </c>
      <c r="D62" s="176" t="s">
        <v>226</v>
      </c>
      <c r="E62" s="177">
        <v>8.9709999999999998E-2</v>
      </c>
      <c r="F62" s="178"/>
      <c r="G62" s="179">
        <f t="shared" ref="G62:G67" si="14">ROUND(E62*F62,2)</f>
        <v>0</v>
      </c>
      <c r="H62" s="158"/>
      <c r="I62" s="157">
        <f t="shared" ref="I62:I67" si="15">ROUND(E62*H62,2)</f>
        <v>0</v>
      </c>
      <c r="J62" s="158"/>
      <c r="K62" s="157">
        <f t="shared" ref="K62:K67" si="16">ROUND(E62*J62,2)</f>
        <v>0</v>
      </c>
      <c r="L62" s="157">
        <v>21</v>
      </c>
      <c r="M62" s="157">
        <f t="shared" ref="M62:M67" si="17">G62*(1+L62/100)</f>
        <v>0</v>
      </c>
      <c r="N62" s="157">
        <v>0</v>
      </c>
      <c r="O62" s="157">
        <f t="shared" ref="O62:O67" si="18">ROUND(E62*N62,2)</f>
        <v>0</v>
      </c>
      <c r="P62" s="157">
        <v>0</v>
      </c>
      <c r="Q62" s="157">
        <f t="shared" ref="Q62:Q67" si="19">ROUND(E62*P62,2)</f>
        <v>0</v>
      </c>
      <c r="R62" s="157"/>
      <c r="S62" s="157" t="s">
        <v>128</v>
      </c>
      <c r="T62" s="157" t="s">
        <v>129</v>
      </c>
      <c r="U62" s="157">
        <v>0.746</v>
      </c>
      <c r="V62" s="157">
        <f t="shared" ref="V62:V67" si="20">ROUND(E62*U62,2)</f>
        <v>7.0000000000000007E-2</v>
      </c>
      <c r="W62" s="157"/>
      <c r="X62" s="157" t="s">
        <v>292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293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4">
        <v>39</v>
      </c>
      <c r="B63" s="175" t="s">
        <v>294</v>
      </c>
      <c r="C63" s="185" t="s">
        <v>295</v>
      </c>
      <c r="D63" s="176" t="s">
        <v>226</v>
      </c>
      <c r="E63" s="177">
        <v>8.9709999999999998E-2</v>
      </c>
      <c r="F63" s="178"/>
      <c r="G63" s="179">
        <f t="shared" si="14"/>
        <v>0</v>
      </c>
      <c r="H63" s="158"/>
      <c r="I63" s="157">
        <f t="shared" si="15"/>
        <v>0</v>
      </c>
      <c r="J63" s="158"/>
      <c r="K63" s="157">
        <f t="shared" si="16"/>
        <v>0</v>
      </c>
      <c r="L63" s="157">
        <v>21</v>
      </c>
      <c r="M63" s="157">
        <f t="shared" si="17"/>
        <v>0</v>
      </c>
      <c r="N63" s="157">
        <v>0</v>
      </c>
      <c r="O63" s="157">
        <f t="shared" si="18"/>
        <v>0</v>
      </c>
      <c r="P63" s="157">
        <v>0</v>
      </c>
      <c r="Q63" s="157">
        <f t="shared" si="19"/>
        <v>0</v>
      </c>
      <c r="R63" s="157"/>
      <c r="S63" s="157" t="s">
        <v>128</v>
      </c>
      <c r="T63" s="157" t="s">
        <v>129</v>
      </c>
      <c r="U63" s="157">
        <v>0.16400000000000001</v>
      </c>
      <c r="V63" s="157">
        <f t="shared" si="20"/>
        <v>0.01</v>
      </c>
      <c r="W63" s="157"/>
      <c r="X63" s="157" t="s">
        <v>292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293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74">
        <v>40</v>
      </c>
      <c r="B64" s="175" t="s">
        <v>296</v>
      </c>
      <c r="C64" s="185" t="s">
        <v>297</v>
      </c>
      <c r="D64" s="176" t="s">
        <v>226</v>
      </c>
      <c r="E64" s="177">
        <v>8.9709999999999998E-2</v>
      </c>
      <c r="F64" s="178"/>
      <c r="G64" s="179">
        <f t="shared" si="14"/>
        <v>0</v>
      </c>
      <c r="H64" s="158"/>
      <c r="I64" s="157">
        <f t="shared" si="15"/>
        <v>0</v>
      </c>
      <c r="J64" s="158"/>
      <c r="K64" s="157">
        <f t="shared" si="16"/>
        <v>0</v>
      </c>
      <c r="L64" s="157">
        <v>21</v>
      </c>
      <c r="M64" s="157">
        <f t="shared" si="17"/>
        <v>0</v>
      </c>
      <c r="N64" s="157">
        <v>0</v>
      </c>
      <c r="O64" s="157">
        <f t="shared" si="18"/>
        <v>0</v>
      </c>
      <c r="P64" s="157">
        <v>0</v>
      </c>
      <c r="Q64" s="157">
        <f t="shared" si="19"/>
        <v>0</v>
      </c>
      <c r="R64" s="157"/>
      <c r="S64" s="157" t="s">
        <v>128</v>
      </c>
      <c r="T64" s="157" t="s">
        <v>129</v>
      </c>
      <c r="U64" s="157">
        <v>0.49</v>
      </c>
      <c r="V64" s="157">
        <f t="shared" si="20"/>
        <v>0.04</v>
      </c>
      <c r="W64" s="157"/>
      <c r="X64" s="157" t="s">
        <v>292</v>
      </c>
      <c r="Y64" s="147"/>
      <c r="Z64" s="147"/>
      <c r="AA64" s="147"/>
      <c r="AB64" s="147"/>
      <c r="AC64" s="147"/>
      <c r="AD64" s="147"/>
      <c r="AE64" s="147"/>
      <c r="AF64" s="147"/>
      <c r="AG64" s="147" t="s">
        <v>293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4">
        <v>41</v>
      </c>
      <c r="B65" s="175" t="s">
        <v>298</v>
      </c>
      <c r="C65" s="185" t="s">
        <v>299</v>
      </c>
      <c r="D65" s="176" t="s">
        <v>226</v>
      </c>
      <c r="E65" s="177">
        <v>1.34568</v>
      </c>
      <c r="F65" s="178"/>
      <c r="G65" s="179">
        <f t="shared" si="14"/>
        <v>0</v>
      </c>
      <c r="H65" s="158"/>
      <c r="I65" s="157">
        <f t="shared" si="15"/>
        <v>0</v>
      </c>
      <c r="J65" s="158"/>
      <c r="K65" s="157">
        <f t="shared" si="16"/>
        <v>0</v>
      </c>
      <c r="L65" s="157">
        <v>21</v>
      </c>
      <c r="M65" s="157">
        <f t="shared" si="17"/>
        <v>0</v>
      </c>
      <c r="N65" s="157">
        <v>0</v>
      </c>
      <c r="O65" s="157">
        <f t="shared" si="18"/>
        <v>0</v>
      </c>
      <c r="P65" s="157">
        <v>0</v>
      </c>
      <c r="Q65" s="157">
        <f t="shared" si="19"/>
        <v>0</v>
      </c>
      <c r="R65" s="157"/>
      <c r="S65" s="157" t="s">
        <v>128</v>
      </c>
      <c r="T65" s="157" t="s">
        <v>129</v>
      </c>
      <c r="U65" s="157">
        <v>0</v>
      </c>
      <c r="V65" s="157">
        <f t="shared" si="20"/>
        <v>0</v>
      </c>
      <c r="W65" s="157"/>
      <c r="X65" s="157" t="s">
        <v>292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293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74">
        <v>42</v>
      </c>
      <c r="B66" s="175" t="s">
        <v>474</v>
      </c>
      <c r="C66" s="185" t="s">
        <v>475</v>
      </c>
      <c r="D66" s="176" t="s">
        <v>226</v>
      </c>
      <c r="E66" s="177">
        <v>8.9709999999999998E-2</v>
      </c>
      <c r="F66" s="178"/>
      <c r="G66" s="179">
        <f t="shared" si="14"/>
        <v>0</v>
      </c>
      <c r="H66" s="158"/>
      <c r="I66" s="157">
        <f t="shared" si="15"/>
        <v>0</v>
      </c>
      <c r="J66" s="158"/>
      <c r="K66" s="157">
        <f t="shared" si="16"/>
        <v>0</v>
      </c>
      <c r="L66" s="157">
        <v>21</v>
      </c>
      <c r="M66" s="157">
        <f t="shared" si="17"/>
        <v>0</v>
      </c>
      <c r="N66" s="157">
        <v>0</v>
      </c>
      <c r="O66" s="157">
        <f t="shared" si="18"/>
        <v>0</v>
      </c>
      <c r="P66" s="157">
        <v>0</v>
      </c>
      <c r="Q66" s="157">
        <f t="shared" si="19"/>
        <v>0</v>
      </c>
      <c r="R66" s="157"/>
      <c r="S66" s="157" t="s">
        <v>128</v>
      </c>
      <c r="T66" s="157" t="s">
        <v>129</v>
      </c>
      <c r="U66" s="157">
        <v>0</v>
      </c>
      <c r="V66" s="157">
        <f t="shared" si="20"/>
        <v>0</v>
      </c>
      <c r="W66" s="157"/>
      <c r="X66" s="157" t="s">
        <v>292</v>
      </c>
      <c r="Y66" s="147"/>
      <c r="Z66" s="147"/>
      <c r="AA66" s="147"/>
      <c r="AB66" s="147"/>
      <c r="AC66" s="147"/>
      <c r="AD66" s="147"/>
      <c r="AE66" s="147"/>
      <c r="AF66" s="147"/>
      <c r="AG66" s="147" t="s">
        <v>293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74">
        <v>43</v>
      </c>
      <c r="B67" s="175" t="s">
        <v>302</v>
      </c>
      <c r="C67" s="185" t="s">
        <v>303</v>
      </c>
      <c r="D67" s="176" t="s">
        <v>226</v>
      </c>
      <c r="E67" s="177">
        <v>8.9709999999999998E-2</v>
      </c>
      <c r="F67" s="178"/>
      <c r="G67" s="179">
        <f t="shared" si="14"/>
        <v>0</v>
      </c>
      <c r="H67" s="158"/>
      <c r="I67" s="157">
        <f t="shared" si="15"/>
        <v>0</v>
      </c>
      <c r="J67" s="158"/>
      <c r="K67" s="157">
        <f t="shared" si="16"/>
        <v>0</v>
      </c>
      <c r="L67" s="157">
        <v>21</v>
      </c>
      <c r="M67" s="157">
        <f t="shared" si="17"/>
        <v>0</v>
      </c>
      <c r="N67" s="157">
        <v>0</v>
      </c>
      <c r="O67" s="157">
        <f t="shared" si="18"/>
        <v>0</v>
      </c>
      <c r="P67" s="157">
        <v>0</v>
      </c>
      <c r="Q67" s="157">
        <f t="shared" si="19"/>
        <v>0</v>
      </c>
      <c r="R67" s="157"/>
      <c r="S67" s="157" t="s">
        <v>128</v>
      </c>
      <c r="T67" s="157" t="s">
        <v>129</v>
      </c>
      <c r="U67" s="157">
        <v>6.0000000000000001E-3</v>
      </c>
      <c r="V67" s="157">
        <f t="shared" si="20"/>
        <v>0</v>
      </c>
      <c r="W67" s="157"/>
      <c r="X67" s="157" t="s">
        <v>292</v>
      </c>
      <c r="Y67" s="147"/>
      <c r="Z67" s="147"/>
      <c r="AA67" s="147"/>
      <c r="AB67" s="147"/>
      <c r="AC67" s="147"/>
      <c r="AD67" s="147"/>
      <c r="AE67" s="147"/>
      <c r="AF67" s="147"/>
      <c r="AG67" s="147" t="s">
        <v>293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x14ac:dyDescent="0.2">
      <c r="A68" s="162" t="s">
        <v>123</v>
      </c>
      <c r="B68" s="163" t="s">
        <v>96</v>
      </c>
      <c r="C68" s="182" t="s">
        <v>29</v>
      </c>
      <c r="D68" s="164"/>
      <c r="E68" s="165"/>
      <c r="F68" s="166"/>
      <c r="G68" s="167">
        <f>SUMIF(AG69:AG70,"&lt;&gt;NOR",G69:G70)</f>
        <v>0</v>
      </c>
      <c r="H68" s="161"/>
      <c r="I68" s="161">
        <f>SUM(I69:I70)</f>
        <v>0</v>
      </c>
      <c r="J68" s="161"/>
      <c r="K68" s="161">
        <f>SUM(K69:K70)</f>
        <v>0</v>
      </c>
      <c r="L68" s="161"/>
      <c r="M68" s="161">
        <f>SUM(M69:M70)</f>
        <v>0</v>
      </c>
      <c r="N68" s="161"/>
      <c r="O68" s="161">
        <f>SUM(O69:O70)</f>
        <v>0</v>
      </c>
      <c r="P68" s="161"/>
      <c r="Q68" s="161">
        <f>SUM(Q69:Q70)</f>
        <v>0</v>
      </c>
      <c r="R68" s="161"/>
      <c r="S68" s="161"/>
      <c r="T68" s="161"/>
      <c r="U68" s="161"/>
      <c r="V68" s="161">
        <f>SUM(V69:V70)</f>
        <v>0</v>
      </c>
      <c r="W68" s="161"/>
      <c r="X68" s="161"/>
      <c r="AG68" t="s">
        <v>124</v>
      </c>
    </row>
    <row r="69" spans="1:60" outlineLevel="1" x14ac:dyDescent="0.2">
      <c r="A69" s="174">
        <v>44</v>
      </c>
      <c r="B69" s="175" t="s">
        <v>304</v>
      </c>
      <c r="C69" s="185" t="s">
        <v>305</v>
      </c>
      <c r="D69" s="176" t="s">
        <v>306</v>
      </c>
      <c r="E69" s="177">
        <v>1</v>
      </c>
      <c r="F69" s="178"/>
      <c r="G69" s="179">
        <f>ROUND(E69*F69,2)</f>
        <v>0</v>
      </c>
      <c r="H69" s="158"/>
      <c r="I69" s="157">
        <f>ROUND(E69*H69,2)</f>
        <v>0</v>
      </c>
      <c r="J69" s="158"/>
      <c r="K69" s="157">
        <f>ROUND(E69*J69,2)</f>
        <v>0</v>
      </c>
      <c r="L69" s="157">
        <v>21</v>
      </c>
      <c r="M69" s="157">
        <f>G69*(1+L69/100)</f>
        <v>0</v>
      </c>
      <c r="N69" s="157">
        <v>0</v>
      </c>
      <c r="O69" s="157">
        <f>ROUND(E69*N69,2)</f>
        <v>0</v>
      </c>
      <c r="P69" s="157">
        <v>0</v>
      </c>
      <c r="Q69" s="157">
        <f>ROUND(E69*P69,2)</f>
        <v>0</v>
      </c>
      <c r="R69" s="157"/>
      <c r="S69" s="157" t="s">
        <v>128</v>
      </c>
      <c r="T69" s="157" t="s">
        <v>143</v>
      </c>
      <c r="U69" s="157">
        <v>0</v>
      </c>
      <c r="V69" s="157">
        <f>ROUND(E69*U69,2)</f>
        <v>0</v>
      </c>
      <c r="W69" s="157"/>
      <c r="X69" s="157" t="s">
        <v>307</v>
      </c>
      <c r="Y69" s="147"/>
      <c r="Z69" s="147"/>
      <c r="AA69" s="147"/>
      <c r="AB69" s="147"/>
      <c r="AC69" s="147"/>
      <c r="AD69" s="147"/>
      <c r="AE69" s="147"/>
      <c r="AF69" s="147"/>
      <c r="AG69" s="147" t="s">
        <v>308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22.5" outlineLevel="1" x14ac:dyDescent="0.2">
      <c r="A70" s="168">
        <v>45</v>
      </c>
      <c r="B70" s="169" t="s">
        <v>309</v>
      </c>
      <c r="C70" s="183" t="s">
        <v>310</v>
      </c>
      <c r="D70" s="170" t="s">
        <v>306</v>
      </c>
      <c r="E70" s="171">
        <v>1</v>
      </c>
      <c r="F70" s="172"/>
      <c r="G70" s="173">
        <f>ROUND(E70*F70,2)</f>
        <v>0</v>
      </c>
      <c r="H70" s="158"/>
      <c r="I70" s="157">
        <f>ROUND(E70*H70,2)</f>
        <v>0</v>
      </c>
      <c r="J70" s="158"/>
      <c r="K70" s="157">
        <f>ROUND(E70*J70,2)</f>
        <v>0</v>
      </c>
      <c r="L70" s="157">
        <v>21</v>
      </c>
      <c r="M70" s="157">
        <f>G70*(1+L70/100)</f>
        <v>0</v>
      </c>
      <c r="N70" s="157">
        <v>0</v>
      </c>
      <c r="O70" s="157">
        <f>ROUND(E70*N70,2)</f>
        <v>0</v>
      </c>
      <c r="P70" s="157">
        <v>0</v>
      </c>
      <c r="Q70" s="157">
        <f>ROUND(E70*P70,2)</f>
        <v>0</v>
      </c>
      <c r="R70" s="157"/>
      <c r="S70" s="157" t="s">
        <v>128</v>
      </c>
      <c r="T70" s="157" t="s">
        <v>143</v>
      </c>
      <c r="U70" s="157">
        <v>0</v>
      </c>
      <c r="V70" s="157">
        <f>ROUND(E70*U70,2)</f>
        <v>0</v>
      </c>
      <c r="W70" s="157"/>
      <c r="X70" s="157" t="s">
        <v>307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308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x14ac:dyDescent="0.2">
      <c r="A71" s="3"/>
      <c r="B71" s="4"/>
      <c r="C71" s="187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AE71">
        <v>15</v>
      </c>
      <c r="AF71">
        <v>21</v>
      </c>
      <c r="AG71" t="s">
        <v>110</v>
      </c>
    </row>
    <row r="72" spans="1:60" x14ac:dyDescent="0.2">
      <c r="A72" s="150"/>
      <c r="B72" s="151" t="s">
        <v>31</v>
      </c>
      <c r="C72" s="188"/>
      <c r="D72" s="152"/>
      <c r="E72" s="153"/>
      <c r="F72" s="153"/>
      <c r="G72" s="181">
        <f>G8+G30+G42+G49+G53+G57+G61+G68</f>
        <v>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AE72">
        <f>SUMIF(L7:L70,AE71,G7:G70)</f>
        <v>0</v>
      </c>
      <c r="AF72">
        <f>SUMIF(L7:L70,AF71,G7:G70)</f>
        <v>0</v>
      </c>
      <c r="AG72" t="s">
        <v>311</v>
      </c>
    </row>
    <row r="73" spans="1:60" x14ac:dyDescent="0.2">
      <c r="A73" s="3"/>
      <c r="B73" s="4"/>
      <c r="C73" s="187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3"/>
      <c r="B74" s="4"/>
      <c r="C74" s="187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60" x14ac:dyDescent="0.2">
      <c r="A75" s="265" t="s">
        <v>312</v>
      </c>
      <c r="B75" s="265"/>
      <c r="C75" s="266"/>
      <c r="D75" s="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46"/>
      <c r="B76" s="247"/>
      <c r="C76" s="248"/>
      <c r="D76" s="247"/>
      <c r="E76" s="247"/>
      <c r="F76" s="247"/>
      <c r="G76" s="249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AG76" t="s">
        <v>313</v>
      </c>
    </row>
    <row r="77" spans="1:60" x14ac:dyDescent="0.2">
      <c r="A77" s="250"/>
      <c r="B77" s="251"/>
      <c r="C77" s="252"/>
      <c r="D77" s="251"/>
      <c r="E77" s="251"/>
      <c r="F77" s="251"/>
      <c r="G77" s="25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250"/>
      <c r="B78" s="251"/>
      <c r="C78" s="252"/>
      <c r="D78" s="251"/>
      <c r="E78" s="251"/>
      <c r="F78" s="251"/>
      <c r="G78" s="25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250"/>
      <c r="B79" s="251"/>
      <c r="C79" s="252"/>
      <c r="D79" s="251"/>
      <c r="E79" s="251"/>
      <c r="F79" s="251"/>
      <c r="G79" s="25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A80" s="254"/>
      <c r="B80" s="255"/>
      <c r="C80" s="256"/>
      <c r="D80" s="255"/>
      <c r="E80" s="255"/>
      <c r="F80" s="255"/>
      <c r="G80" s="257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33" x14ac:dyDescent="0.2">
      <c r="A81" s="3"/>
      <c r="B81" s="4"/>
      <c r="C81" s="187"/>
      <c r="D81" s="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33" x14ac:dyDescent="0.2">
      <c r="C82" s="189"/>
      <c r="D82" s="10"/>
      <c r="AG82" t="s">
        <v>314</v>
      </c>
    </row>
    <row r="83" spans="1:33" x14ac:dyDescent="0.2">
      <c r="D83" s="10"/>
    </row>
    <row r="84" spans="1:33" x14ac:dyDescent="0.2">
      <c r="D84" s="10"/>
    </row>
    <row r="85" spans="1:33" x14ac:dyDescent="0.2">
      <c r="D85" s="10"/>
    </row>
    <row r="86" spans="1:33" x14ac:dyDescent="0.2">
      <c r="D86" s="10"/>
    </row>
    <row r="87" spans="1:33" x14ac:dyDescent="0.2">
      <c r="D87" s="10"/>
    </row>
    <row r="88" spans="1:33" x14ac:dyDescent="0.2">
      <c r="D88" s="10"/>
    </row>
    <row r="89" spans="1:33" x14ac:dyDescent="0.2">
      <c r="D89" s="10"/>
    </row>
    <row r="90" spans="1:33" x14ac:dyDescent="0.2">
      <c r="D90" s="10"/>
    </row>
    <row r="91" spans="1:33" x14ac:dyDescent="0.2">
      <c r="D91" s="10"/>
    </row>
    <row r="92" spans="1:33" x14ac:dyDescent="0.2">
      <c r="D92" s="10"/>
    </row>
    <row r="93" spans="1:33" x14ac:dyDescent="0.2">
      <c r="D93" s="10"/>
    </row>
    <row r="94" spans="1:33" x14ac:dyDescent="0.2">
      <c r="D94" s="10"/>
    </row>
    <row r="95" spans="1:33" x14ac:dyDescent="0.2">
      <c r="D95" s="10"/>
    </row>
    <row r="96" spans="1:33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76:G80"/>
    <mergeCell ref="A1:G1"/>
    <mergeCell ref="C2:G2"/>
    <mergeCell ref="C3:G3"/>
    <mergeCell ref="C4:G4"/>
    <mergeCell ref="A75:C75"/>
  </mergeCells>
  <pageMargins left="0.59055118110236204" right="0.196850393700787" top="0.78740157499999996" bottom="0.78740157499999996" header="0.3" footer="0.3"/>
  <pageSetup paperSize="9" orientation="portrait" horizontalDpi="4294967292" verticalDpi="4294967292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SO02.1 SO02.1 Pol</vt:lpstr>
      <vt:lpstr>SO02.2 SO02.2 Pol</vt:lpstr>
      <vt:lpstr>SO02.3 SO02.3 Pol</vt:lpstr>
      <vt:lpstr>SO02.7 SO02.7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'SO02.1 SO02.1 Pol'!Názvy_tisku</vt:lpstr>
      <vt:lpstr>'SO02.2 SO02.2 Pol'!Názvy_tisku</vt:lpstr>
      <vt:lpstr>'SO02.3 SO02.3 Pol'!Názvy_tisku</vt:lpstr>
      <vt:lpstr>'SO02.7 SO02.7 Pol'!Názvy_tisku</vt:lpstr>
      <vt:lpstr>oadresa</vt:lpstr>
      <vt:lpstr>Stavba!Objednatel</vt:lpstr>
      <vt:lpstr>Stavba!Objekt</vt:lpstr>
      <vt:lpstr>'SO02.1 SO02.1 Pol'!Oblast_tisku</vt:lpstr>
      <vt:lpstr>'SO02.2 SO02.2 Pol'!Oblast_tisku</vt:lpstr>
      <vt:lpstr>'SO02.3 SO02.3 Pol'!Oblast_tisku</vt:lpstr>
      <vt:lpstr>'SO02.7 SO02.7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Petr Vrba</cp:lastModifiedBy>
  <cp:lastPrinted>2019-03-19T12:27:02Z</cp:lastPrinted>
  <dcterms:created xsi:type="dcterms:W3CDTF">2009-04-08T07:15:50Z</dcterms:created>
  <dcterms:modified xsi:type="dcterms:W3CDTF">2020-09-10T12:22:17Z</dcterms:modified>
</cp:coreProperties>
</file>